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тепло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Senchilo</author>
  </authors>
  <commentList>
    <comment ref="B12" authorId="0">
      <text>
        <r>
          <rPr>
            <b/>
            <sz val="9"/>
            <rFont val="Tahoma"/>
            <family val="2"/>
          </rPr>
          <t>Senchilo:</t>
        </r>
        <r>
          <rPr>
            <sz val="9"/>
            <rFont val="Tahoma"/>
            <family val="2"/>
          </rPr>
          <t xml:space="preserve">
Увеличение за счет здания ДВГУ</t>
        </r>
      </text>
    </comment>
  </commentList>
</comments>
</file>

<file path=xl/sharedStrings.xml><?xml version="1.0" encoding="utf-8"?>
<sst xmlns="http://schemas.openxmlformats.org/spreadsheetml/2006/main" count="112" uniqueCount="56">
  <si>
    <t xml:space="preserve"> </t>
  </si>
  <si>
    <t>един. измер.</t>
  </si>
  <si>
    <t>март</t>
  </si>
  <si>
    <t>май</t>
  </si>
  <si>
    <t>июнь</t>
  </si>
  <si>
    <t>июль</t>
  </si>
  <si>
    <t>авг</t>
  </si>
  <si>
    <t>сент</t>
  </si>
  <si>
    <t xml:space="preserve"> тыс. руб.</t>
  </si>
  <si>
    <t xml:space="preserve"> Гкал</t>
  </si>
  <si>
    <t>Итого по школам</t>
  </si>
  <si>
    <t>Итого по образованию</t>
  </si>
  <si>
    <t>МОБУ СОШ с. Ивановка</t>
  </si>
  <si>
    <t>МОБУ СОШ с. Михайловка им. Крушанова</t>
  </si>
  <si>
    <t>МОБУ СОШ  № 2                      пос. Новошахтинский</t>
  </si>
  <si>
    <t>ММБУК ММР "Методическое культурно-информационное объединение"</t>
  </si>
  <si>
    <t>январь</t>
  </si>
  <si>
    <t>февраль</t>
  </si>
  <si>
    <t>апрель</t>
  </si>
  <si>
    <t>октябрь</t>
  </si>
  <si>
    <t>ноябрь</t>
  </si>
  <si>
    <t>декабрь</t>
  </si>
  <si>
    <t>Гкал</t>
  </si>
  <si>
    <t>Итого по ДОУ</t>
  </si>
  <si>
    <t>тыс.руб</t>
  </si>
  <si>
    <t>Всего по учреждениям</t>
  </si>
  <si>
    <t>МДОБУ "Ручеек"</t>
  </si>
  <si>
    <t>МДОБУ "Росинка"</t>
  </si>
  <si>
    <t>МДОБУ "Золотой ключик"</t>
  </si>
  <si>
    <t>МДОБУ  "Василек"</t>
  </si>
  <si>
    <t>МДОБУ "Светлячок"</t>
  </si>
  <si>
    <t>МДОБУ "Буратино"</t>
  </si>
  <si>
    <t>МДОБУ "Журавлик" (с учетом д/с  с.Горное)</t>
  </si>
  <si>
    <t>МКУ "УОТОД АММР"</t>
  </si>
  <si>
    <t>Наименование
потребителей</t>
  </si>
  <si>
    <t>МДОБУ "Березка" (с учетом д/с с.Ляличи)</t>
  </si>
  <si>
    <t>тыс. руб.</t>
  </si>
  <si>
    <t>МБУ "Редакция районной газеты "Вперед"</t>
  </si>
  <si>
    <t>МБУ ДО "Детская  школа искусств" с.Михайловка</t>
  </si>
  <si>
    <t>МБОУ СОШ с. Абрамовка</t>
  </si>
  <si>
    <t>МБОУ ООШ с. Григорьевка</t>
  </si>
  <si>
    <t>МБОУ СОШ с. Кремово</t>
  </si>
  <si>
    <t>МБОУ СОШ  с. Осиновка</t>
  </si>
  <si>
    <t>МБОУ СОШ с. Первомайское</t>
  </si>
  <si>
    <t>МБОУ СОШ № 1                                 пос. Новошахтинский</t>
  </si>
  <si>
    <t>МБОУ СОШ с. Ширяевка</t>
  </si>
  <si>
    <t xml:space="preserve">МБОУ СОШ с.Ляличи </t>
  </si>
  <si>
    <t>МБО ДО ДЮСШ с. Михайловка</t>
  </si>
  <si>
    <t>70/6 от 20,12</t>
  </si>
  <si>
    <t>МБОУ СОШ с. Ивановка  (п.Горное)</t>
  </si>
  <si>
    <r>
      <t>Администрация Михайловского муниципального района (</t>
    </r>
    <r>
      <rPr>
        <b/>
        <sz val="10"/>
        <rFont val="Times New Roman"/>
        <family val="1"/>
      </rPr>
      <t>незаселенный жилой фонд</t>
    </r>
    <r>
      <rPr>
        <sz val="10"/>
        <rFont val="Times New Roman"/>
        <family val="1"/>
      </rPr>
      <t>)</t>
    </r>
  </si>
  <si>
    <t>Лимиты потребления тепловой энергии на 2024 год для  
учреждений, обслуживаемых КГУП "Примтеплоэнерго"</t>
  </si>
  <si>
    <t>утв.тариф на 1 полугодие 2024 года - 6184,48 руб/Гкал</t>
  </si>
  <si>
    <t>утв.тариф на 2 полугодие 2024 года - 6790,55 руб/Гкал</t>
  </si>
  <si>
    <t>Лимит на
2024 год</t>
  </si>
  <si>
    <t>Приложение 3
к постановлению администрации  
Михайловского муниципального района
от 16.10.2023 № 1229-па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</si>
</sst>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0.000000"/>
    <numFmt numFmtId="177" formatCode="0.00000"/>
    <numFmt numFmtId="178" formatCode="0.0"/>
  </numFmts>
  <fonts count="55">
    <font>
      <sz val="10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2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 vertical="top" wrapText="1"/>
    </xf>
    <xf numFmtId="0" fontId="1" fillId="0" borderId="11" xfId="0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53" fillId="33" borderId="0" xfId="0" applyFont="1" applyFill="1" applyAlignment="1">
      <alignment/>
    </xf>
    <xf numFmtId="0" fontId="2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5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5" fillId="0" borderId="0" xfId="0" applyFont="1" applyFill="1" applyAlignment="1">
      <alignment vertical="top" wrapText="1"/>
    </xf>
    <xf numFmtId="0" fontId="10" fillId="0" borderId="0" xfId="0" applyFont="1" applyAlignment="1">
      <alignment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72"/>
  <sheetViews>
    <sheetView tabSelected="1" zoomScale="115" zoomScaleNormal="115" zoomScalePageLayoutView="0" workbookViewId="0" topLeftCell="A1">
      <pane xSplit="7" ySplit="10" topLeftCell="H53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I2" sqref="I2:P2"/>
    </sheetView>
  </sheetViews>
  <sheetFormatPr defaultColWidth="9.00390625" defaultRowHeight="12.75"/>
  <cols>
    <col min="1" max="1" width="9.125" style="1" customWidth="1"/>
    <col min="2" max="2" width="21.375" style="1" customWidth="1"/>
    <col min="3" max="3" width="7.75390625" style="3" customWidth="1"/>
    <col min="4" max="4" width="11.75390625" style="4" customWidth="1"/>
    <col min="5" max="6" width="9.875" style="3" customWidth="1"/>
    <col min="7" max="7" width="10.00390625" style="3" customWidth="1"/>
    <col min="8" max="8" width="9.75390625" style="3" customWidth="1"/>
    <col min="9" max="9" width="12.625" style="3" customWidth="1"/>
    <col min="10" max="10" width="5.875" style="3" customWidth="1"/>
    <col min="11" max="11" width="5.625" style="3" customWidth="1"/>
    <col min="12" max="12" width="4.25390625" style="3" customWidth="1"/>
    <col min="13" max="13" width="4.875" style="3" customWidth="1"/>
    <col min="14" max="14" width="7.875" style="3" customWidth="1"/>
    <col min="15" max="16" width="8.125" style="3" customWidth="1"/>
    <col min="17" max="17" width="9.125" style="3" customWidth="1"/>
    <col min="18" max="16384" width="9.125" style="1" customWidth="1"/>
  </cols>
  <sheetData>
    <row r="1" ht="18.75" customHeight="1"/>
    <row r="2" spans="2:18" ht="66" customHeight="1">
      <c r="B2" s="30"/>
      <c r="C2" s="31"/>
      <c r="D2" s="31"/>
      <c r="E2" s="31"/>
      <c r="F2" s="31"/>
      <c r="G2" s="31"/>
      <c r="H2" s="31"/>
      <c r="I2" s="42" t="s">
        <v>55</v>
      </c>
      <c r="J2" s="43"/>
      <c r="K2" s="43"/>
      <c r="L2" s="43"/>
      <c r="M2" s="43"/>
      <c r="N2" s="43"/>
      <c r="O2" s="43"/>
      <c r="P2" s="43"/>
      <c r="R2" s="32" t="s">
        <v>48</v>
      </c>
    </row>
    <row r="3" spans="2:18" ht="18" customHeight="1">
      <c r="B3" s="30"/>
      <c r="C3" s="31"/>
      <c r="D3" s="31"/>
      <c r="E3" s="31"/>
      <c r="F3" s="31"/>
      <c r="G3" s="31"/>
      <c r="H3" s="31"/>
      <c r="I3" s="36"/>
      <c r="J3" s="37"/>
      <c r="K3" s="37"/>
      <c r="L3" s="37"/>
      <c r="M3" s="37"/>
      <c r="N3" s="37"/>
      <c r="O3" s="37"/>
      <c r="P3" s="37"/>
      <c r="R3" s="32"/>
    </row>
    <row r="4" spans="2:16" ht="36" customHeight="1">
      <c r="B4" s="48" t="s">
        <v>51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0:16" ht="15" customHeight="1">
      <c r="J5" s="5"/>
      <c r="K5" s="44" t="s">
        <v>52</v>
      </c>
      <c r="L5" s="45"/>
      <c r="M5" s="45"/>
      <c r="N5" s="45"/>
      <c r="O5" s="45"/>
      <c r="P5" s="45"/>
    </row>
    <row r="6" spans="10:16" ht="15" customHeight="1">
      <c r="J6" s="5"/>
      <c r="K6" s="44" t="s">
        <v>53</v>
      </c>
      <c r="L6" s="45"/>
      <c r="M6" s="45"/>
      <c r="N6" s="45"/>
      <c r="O6" s="45"/>
      <c r="P6" s="45"/>
    </row>
    <row r="7" spans="10:16" ht="12.75" customHeight="1" hidden="1">
      <c r="J7" s="5" t="s">
        <v>0</v>
      </c>
      <c r="K7" s="9"/>
      <c r="L7" s="23"/>
      <c r="M7" s="49"/>
      <c r="N7" s="50"/>
      <c r="O7" s="50"/>
      <c r="P7" s="50"/>
    </row>
    <row r="8" spans="14:16" ht="10.5" customHeight="1">
      <c r="N8" s="6"/>
      <c r="O8" s="6"/>
      <c r="P8" s="6"/>
    </row>
    <row r="9" spans="2:17" s="11" customFormat="1" ht="27.75" customHeight="1">
      <c r="B9" s="34" t="s">
        <v>34</v>
      </c>
      <c r="C9" s="28" t="s">
        <v>1</v>
      </c>
      <c r="D9" s="28" t="s">
        <v>54</v>
      </c>
      <c r="E9" s="35" t="s">
        <v>16</v>
      </c>
      <c r="F9" s="35" t="s">
        <v>17</v>
      </c>
      <c r="G9" s="35" t="s">
        <v>2</v>
      </c>
      <c r="H9" s="35" t="s">
        <v>18</v>
      </c>
      <c r="I9" s="35" t="s">
        <v>3</v>
      </c>
      <c r="J9" s="35" t="s">
        <v>4</v>
      </c>
      <c r="K9" s="35" t="s">
        <v>5</v>
      </c>
      <c r="L9" s="35" t="s">
        <v>6</v>
      </c>
      <c r="M9" s="35" t="s">
        <v>7</v>
      </c>
      <c r="N9" s="35" t="s">
        <v>19</v>
      </c>
      <c r="O9" s="35" t="s">
        <v>20</v>
      </c>
      <c r="P9" s="35" t="s">
        <v>21</v>
      </c>
      <c r="Q9" s="10"/>
    </row>
    <row r="10" spans="2:17" s="13" customFormat="1" ht="33" customHeight="1">
      <c r="B10" s="46" t="s">
        <v>15</v>
      </c>
      <c r="C10" s="24" t="s">
        <v>9</v>
      </c>
      <c r="D10" s="29">
        <f aca="true" t="shared" si="0" ref="D10:D60">E10+F10+G10+H10+I10+J10+K10+L10+M10+N10+O10+P10</f>
        <v>235.99999999999997</v>
      </c>
      <c r="E10" s="38">
        <v>45.6</v>
      </c>
      <c r="F10" s="38">
        <v>43.6</v>
      </c>
      <c r="G10" s="38">
        <v>33.93</v>
      </c>
      <c r="H10" s="38">
        <v>18.1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9.7</v>
      </c>
      <c r="O10" s="38">
        <v>44.57</v>
      </c>
      <c r="P10" s="38">
        <v>40.5</v>
      </c>
      <c r="Q10" s="12"/>
    </row>
    <row r="11" spans="2:17" s="13" customFormat="1" ht="13.5" customHeight="1">
      <c r="B11" s="47"/>
      <c r="C11" s="24" t="s">
        <v>8</v>
      </c>
      <c r="D11" s="29">
        <f t="shared" si="0"/>
        <v>1516.9745339</v>
      </c>
      <c r="E11" s="38">
        <f aca="true" t="shared" si="1" ref="E11:J11">E10*6184.48/1000</f>
        <v>282.012288</v>
      </c>
      <c r="F11" s="38">
        <f t="shared" si="1"/>
        <v>269.643328</v>
      </c>
      <c r="G11" s="38">
        <f t="shared" si="1"/>
        <v>209.83940639999997</v>
      </c>
      <c r="H11" s="38">
        <f t="shared" si="1"/>
        <v>111.939088</v>
      </c>
      <c r="I11" s="38">
        <f t="shared" si="1"/>
        <v>0</v>
      </c>
      <c r="J11" s="38">
        <f t="shared" si="1"/>
        <v>0</v>
      </c>
      <c r="K11" s="38">
        <f aca="true" t="shared" si="2" ref="K11:P11">K10*6790.55/1000</f>
        <v>0</v>
      </c>
      <c r="L11" s="38">
        <f t="shared" si="2"/>
        <v>0</v>
      </c>
      <c r="M11" s="38">
        <f t="shared" si="2"/>
        <v>0</v>
      </c>
      <c r="N11" s="38">
        <f t="shared" si="2"/>
        <v>65.86833499999999</v>
      </c>
      <c r="O11" s="38">
        <f t="shared" si="2"/>
        <v>302.6548135</v>
      </c>
      <c r="P11" s="38">
        <f t="shared" si="2"/>
        <v>275.01727500000004</v>
      </c>
      <c r="Q11" s="12"/>
    </row>
    <row r="12" spans="2:17" s="11" customFormat="1" ht="16.5" customHeight="1">
      <c r="B12" s="39" t="s">
        <v>33</v>
      </c>
      <c r="C12" s="24" t="s">
        <v>9</v>
      </c>
      <c r="D12" s="29">
        <f>SUM(E12:P12)</f>
        <v>650</v>
      </c>
      <c r="E12" s="38">
        <v>129.035</v>
      </c>
      <c r="F12" s="38">
        <v>114.045</v>
      </c>
      <c r="G12" s="38">
        <v>76.547</v>
      </c>
      <c r="H12" s="38">
        <v>48.94</v>
      </c>
      <c r="I12" s="38">
        <v>1.72</v>
      </c>
      <c r="J12" s="38">
        <v>0</v>
      </c>
      <c r="K12" s="38">
        <v>0</v>
      </c>
      <c r="L12" s="38">
        <v>0</v>
      </c>
      <c r="M12" s="38">
        <v>0</v>
      </c>
      <c r="N12" s="38">
        <v>18.153</v>
      </c>
      <c r="O12" s="38">
        <v>109.63</v>
      </c>
      <c r="P12" s="38">
        <v>151.93</v>
      </c>
      <c r="Q12" s="10"/>
    </row>
    <row r="13" spans="2:18" s="11" customFormat="1" ht="13.5" customHeight="1">
      <c r="B13" s="39"/>
      <c r="C13" s="24" t="s">
        <v>8</v>
      </c>
      <c r="D13" s="29">
        <f>E13+F13+G13+H13+I13+J13+K13+L13+M13+N13+O13+P13</f>
        <v>4189.437657910001</v>
      </c>
      <c r="E13" s="38">
        <f aca="true" t="shared" si="3" ref="E13:J13">E12*6184.48/1000</f>
        <v>798.0143767999999</v>
      </c>
      <c r="F13" s="38">
        <f t="shared" si="3"/>
        <v>705.3090215999999</v>
      </c>
      <c r="G13" s="38">
        <f t="shared" si="3"/>
        <v>473.40339056</v>
      </c>
      <c r="H13" s="38">
        <f t="shared" si="3"/>
        <v>302.66845119999994</v>
      </c>
      <c r="I13" s="38">
        <f t="shared" si="3"/>
        <v>10.6373056</v>
      </c>
      <c r="J13" s="38">
        <f t="shared" si="3"/>
        <v>0</v>
      </c>
      <c r="K13" s="38">
        <f aca="true" t="shared" si="4" ref="K13:P13">K12*6790.55/1000</f>
        <v>0</v>
      </c>
      <c r="L13" s="38">
        <f t="shared" si="4"/>
        <v>0</v>
      </c>
      <c r="M13" s="38">
        <f t="shared" si="4"/>
        <v>0</v>
      </c>
      <c r="N13" s="38">
        <f t="shared" si="4"/>
        <v>123.26885415</v>
      </c>
      <c r="O13" s="38">
        <f t="shared" si="4"/>
        <v>744.4479965</v>
      </c>
      <c r="P13" s="38">
        <f t="shared" si="4"/>
        <v>1031.6882615</v>
      </c>
      <c r="Q13" s="10"/>
      <c r="R13" s="14"/>
    </row>
    <row r="14" spans="2:17" s="13" customFormat="1" ht="15" customHeight="1">
      <c r="B14" s="39" t="s">
        <v>38</v>
      </c>
      <c r="C14" s="24" t="s">
        <v>9</v>
      </c>
      <c r="D14" s="29">
        <f>E14+F14+G14+H14+I14+J14+K14+L14+M14+N14+O14+P14</f>
        <v>63</v>
      </c>
      <c r="E14" s="38">
        <v>11</v>
      </c>
      <c r="F14" s="38">
        <v>8.92</v>
      </c>
      <c r="G14" s="38">
        <v>8</v>
      </c>
      <c r="H14" s="38">
        <v>6</v>
      </c>
      <c r="I14" s="38">
        <v>0</v>
      </c>
      <c r="J14" s="38">
        <f aca="true" t="shared" si="5" ref="J14:M16">J13*4714.97/1000</f>
        <v>0</v>
      </c>
      <c r="K14" s="38">
        <f t="shared" si="5"/>
        <v>0</v>
      </c>
      <c r="L14" s="38">
        <f t="shared" si="5"/>
        <v>0</v>
      </c>
      <c r="M14" s="38">
        <f t="shared" si="5"/>
        <v>0</v>
      </c>
      <c r="N14" s="38">
        <v>5.4</v>
      </c>
      <c r="O14" s="38">
        <v>11.18</v>
      </c>
      <c r="P14" s="38">
        <v>12.5</v>
      </c>
      <c r="Q14" s="12"/>
    </row>
    <row r="15" spans="2:17" s="13" customFormat="1" ht="23.25" customHeight="1">
      <c r="B15" s="39"/>
      <c r="C15" s="24" t="s">
        <v>8</v>
      </c>
      <c r="D15" s="29">
        <f>E15+F15+G15+H15+I15+J15+K15+L15+M15+N15+O15+P15</f>
        <v>407.2467556</v>
      </c>
      <c r="E15" s="38">
        <f aca="true" t="shared" si="6" ref="E15:J15">E14*6184.48/1000</f>
        <v>68.02928</v>
      </c>
      <c r="F15" s="38">
        <f t="shared" si="6"/>
        <v>55.1655616</v>
      </c>
      <c r="G15" s="38">
        <f t="shared" si="6"/>
        <v>49.47584</v>
      </c>
      <c r="H15" s="38">
        <f t="shared" si="6"/>
        <v>37.10688</v>
      </c>
      <c r="I15" s="38">
        <f t="shared" si="6"/>
        <v>0</v>
      </c>
      <c r="J15" s="38">
        <f t="shared" si="6"/>
        <v>0</v>
      </c>
      <c r="K15" s="38">
        <f aca="true" t="shared" si="7" ref="K15:P15">K14*6790.55/1000</f>
        <v>0</v>
      </c>
      <c r="L15" s="38">
        <f t="shared" si="7"/>
        <v>0</v>
      </c>
      <c r="M15" s="38">
        <f t="shared" si="7"/>
        <v>0</v>
      </c>
      <c r="N15" s="38">
        <f t="shared" si="7"/>
        <v>36.66897</v>
      </c>
      <c r="O15" s="38">
        <f t="shared" si="7"/>
        <v>75.918349</v>
      </c>
      <c r="P15" s="38">
        <f t="shared" si="7"/>
        <v>84.881875</v>
      </c>
      <c r="Q15" s="12"/>
    </row>
    <row r="16" spans="2:18" s="16" customFormat="1" ht="17.25" customHeight="1">
      <c r="B16" s="39" t="s">
        <v>39</v>
      </c>
      <c r="C16" s="24" t="s">
        <v>9</v>
      </c>
      <c r="D16" s="29">
        <f t="shared" si="0"/>
        <v>289.99999999999994</v>
      </c>
      <c r="E16" s="38">
        <v>62.23</v>
      </c>
      <c r="F16" s="38">
        <v>53.68</v>
      </c>
      <c r="G16" s="38">
        <v>42.72</v>
      </c>
      <c r="H16" s="38">
        <v>20.89</v>
      </c>
      <c r="I16" s="38">
        <v>1.57</v>
      </c>
      <c r="J16" s="38">
        <f t="shared" si="5"/>
        <v>0</v>
      </c>
      <c r="K16" s="38">
        <f t="shared" si="5"/>
        <v>0</v>
      </c>
      <c r="L16" s="38">
        <f t="shared" si="5"/>
        <v>0</v>
      </c>
      <c r="M16" s="38">
        <f t="shared" si="5"/>
        <v>0</v>
      </c>
      <c r="N16" s="38">
        <v>10.89</v>
      </c>
      <c r="O16" s="38">
        <v>40.78</v>
      </c>
      <c r="P16" s="38">
        <v>57.24</v>
      </c>
      <c r="Q16" s="15"/>
      <c r="R16" s="16" t="s">
        <v>0</v>
      </c>
    </row>
    <row r="17" spans="2:17" s="16" customFormat="1" ht="12.75">
      <c r="B17" s="39"/>
      <c r="C17" s="24" t="s">
        <v>8</v>
      </c>
      <c r="D17" s="29">
        <f t="shared" si="0"/>
        <v>1859.5062836999998</v>
      </c>
      <c r="E17" s="38">
        <f aca="true" t="shared" si="8" ref="E17:J17">E16*6184.48/1000</f>
        <v>384.86019039999996</v>
      </c>
      <c r="F17" s="38">
        <f t="shared" si="8"/>
        <v>331.9828864</v>
      </c>
      <c r="G17" s="38">
        <f t="shared" si="8"/>
        <v>264.20098559999997</v>
      </c>
      <c r="H17" s="38">
        <f t="shared" si="8"/>
        <v>129.1937872</v>
      </c>
      <c r="I17" s="38">
        <f t="shared" si="8"/>
        <v>9.7096336</v>
      </c>
      <c r="J17" s="38">
        <f t="shared" si="8"/>
        <v>0</v>
      </c>
      <c r="K17" s="38">
        <f aca="true" t="shared" si="9" ref="K17:P17">K16*6790.55/1000</f>
        <v>0</v>
      </c>
      <c r="L17" s="38">
        <f t="shared" si="9"/>
        <v>0</v>
      </c>
      <c r="M17" s="38">
        <f t="shared" si="9"/>
        <v>0</v>
      </c>
      <c r="N17" s="38">
        <f t="shared" si="9"/>
        <v>73.9490895</v>
      </c>
      <c r="O17" s="38">
        <f t="shared" si="9"/>
        <v>276.918629</v>
      </c>
      <c r="P17" s="38">
        <f t="shared" si="9"/>
        <v>388.691082</v>
      </c>
      <c r="Q17" s="15"/>
    </row>
    <row r="18" spans="2:17" s="16" customFormat="1" ht="12.75" customHeight="1">
      <c r="B18" s="39" t="s">
        <v>40</v>
      </c>
      <c r="C18" s="24" t="s">
        <v>9</v>
      </c>
      <c r="D18" s="29">
        <f t="shared" si="0"/>
        <v>390.00000000000006</v>
      </c>
      <c r="E18" s="38">
        <v>79.13</v>
      </c>
      <c r="F18" s="38">
        <v>71.73</v>
      </c>
      <c r="G18" s="38">
        <v>54.9</v>
      </c>
      <c r="H18" s="38">
        <v>28.58</v>
      </c>
      <c r="I18" s="38">
        <v>3</v>
      </c>
      <c r="J18" s="38">
        <f>J17*4714.97/1000</f>
        <v>0</v>
      </c>
      <c r="K18" s="38">
        <f>K17*4714.97/1000</f>
        <v>0</v>
      </c>
      <c r="L18" s="38">
        <f>L17*4714.97/1000</f>
        <v>0</v>
      </c>
      <c r="M18" s="38">
        <f>M17*4714.97/1000</f>
        <v>0</v>
      </c>
      <c r="N18" s="38">
        <v>20.84</v>
      </c>
      <c r="O18" s="38">
        <v>54.03</v>
      </c>
      <c r="P18" s="38">
        <v>77.79</v>
      </c>
      <c r="Q18" s="15"/>
    </row>
    <row r="19" spans="2:17" s="16" customFormat="1" ht="12.75">
      <c r="B19" s="39"/>
      <c r="C19" s="24" t="s">
        <v>8</v>
      </c>
      <c r="D19" s="29">
        <f>E19+F19+G19+H19+I19+J19+K19+L19+M19+N19+O19+P19</f>
        <v>2504.4698462</v>
      </c>
      <c r="E19" s="38">
        <f aca="true" t="shared" si="10" ref="E19:J19">E18*6184.48/1000</f>
        <v>489.3779024</v>
      </c>
      <c r="F19" s="38">
        <f t="shared" si="10"/>
        <v>443.61275040000004</v>
      </c>
      <c r="G19" s="38">
        <f t="shared" si="10"/>
        <v>339.52795199999997</v>
      </c>
      <c r="H19" s="38">
        <f t="shared" si="10"/>
        <v>176.7524384</v>
      </c>
      <c r="I19" s="38">
        <f t="shared" si="10"/>
        <v>18.55344</v>
      </c>
      <c r="J19" s="38">
        <f t="shared" si="10"/>
        <v>0</v>
      </c>
      <c r="K19" s="38">
        <f aca="true" t="shared" si="11" ref="K19:P19">K18*6790.55/1000</f>
        <v>0</v>
      </c>
      <c r="L19" s="38">
        <f t="shared" si="11"/>
        <v>0</v>
      </c>
      <c r="M19" s="38">
        <f t="shared" si="11"/>
        <v>0</v>
      </c>
      <c r="N19" s="38">
        <f t="shared" si="11"/>
        <v>141.515062</v>
      </c>
      <c r="O19" s="38">
        <f t="shared" si="11"/>
        <v>366.8934165</v>
      </c>
      <c r="P19" s="38">
        <f t="shared" si="11"/>
        <v>528.2368845000001</v>
      </c>
      <c r="Q19" s="15"/>
    </row>
    <row r="20" spans="2:17" s="16" customFormat="1" ht="12.75" customHeight="1">
      <c r="B20" s="39" t="s">
        <v>12</v>
      </c>
      <c r="C20" s="24" t="s">
        <v>9</v>
      </c>
      <c r="D20" s="29">
        <f t="shared" si="0"/>
        <v>565</v>
      </c>
      <c r="E20" s="38">
        <v>123.5</v>
      </c>
      <c r="F20" s="38">
        <v>111.05</v>
      </c>
      <c r="G20" s="38">
        <v>69.43</v>
      </c>
      <c r="H20" s="38">
        <v>45.87</v>
      </c>
      <c r="I20" s="38">
        <v>3.64</v>
      </c>
      <c r="J20" s="38">
        <f>J19*4714.97/1000</f>
        <v>0</v>
      </c>
      <c r="K20" s="38">
        <f>K19*4714.97/1000</f>
        <v>0</v>
      </c>
      <c r="L20" s="38">
        <f>L19*4714.97/1000</f>
        <v>0</v>
      </c>
      <c r="M20" s="38">
        <f>M19*4714.97/1000</f>
        <v>0</v>
      </c>
      <c r="N20" s="38">
        <v>31.29</v>
      </c>
      <c r="O20" s="38">
        <v>67.77</v>
      </c>
      <c r="P20" s="38">
        <v>112.45</v>
      </c>
      <c r="Q20" s="15"/>
    </row>
    <row r="21" spans="2:17" s="16" customFormat="1" ht="12.75">
      <c r="B21" s="39"/>
      <c r="C21" s="24" t="s">
        <v>8</v>
      </c>
      <c r="D21" s="29">
        <f t="shared" si="0"/>
        <v>3622.4210657</v>
      </c>
      <c r="E21" s="38">
        <f aca="true" t="shared" si="12" ref="E21:J21">E20*6184.48/1000</f>
        <v>763.7832799999999</v>
      </c>
      <c r="F21" s="38">
        <f t="shared" si="12"/>
        <v>686.7865039999999</v>
      </c>
      <c r="G21" s="38">
        <f t="shared" si="12"/>
        <v>429.3884464</v>
      </c>
      <c r="H21" s="38">
        <f t="shared" si="12"/>
        <v>283.68209759999996</v>
      </c>
      <c r="I21" s="38">
        <f t="shared" si="12"/>
        <v>22.5115072</v>
      </c>
      <c r="J21" s="38">
        <f t="shared" si="12"/>
        <v>0</v>
      </c>
      <c r="K21" s="38">
        <f aca="true" t="shared" si="13" ref="K21:P21">K20*6790.55/1000</f>
        <v>0</v>
      </c>
      <c r="L21" s="38">
        <f t="shared" si="13"/>
        <v>0</v>
      </c>
      <c r="M21" s="38">
        <f t="shared" si="13"/>
        <v>0</v>
      </c>
      <c r="N21" s="38">
        <f t="shared" si="13"/>
        <v>212.4763095</v>
      </c>
      <c r="O21" s="38">
        <f t="shared" si="13"/>
        <v>460.1955735</v>
      </c>
      <c r="P21" s="38">
        <f t="shared" si="13"/>
        <v>763.5973475000001</v>
      </c>
      <c r="Q21" s="15"/>
    </row>
    <row r="22" spans="2:17" s="16" customFormat="1" ht="12.75">
      <c r="B22" s="41" t="s">
        <v>41</v>
      </c>
      <c r="C22" s="25" t="s">
        <v>9</v>
      </c>
      <c r="D22" s="29">
        <f t="shared" si="0"/>
        <v>530</v>
      </c>
      <c r="E22" s="38">
        <v>116.18</v>
      </c>
      <c r="F22" s="38">
        <v>104.83</v>
      </c>
      <c r="G22" s="38">
        <v>78.33</v>
      </c>
      <c r="H22" s="38">
        <v>54.27</v>
      </c>
      <c r="I22" s="38">
        <v>4.24</v>
      </c>
      <c r="J22" s="38">
        <f aca="true" t="shared" si="14" ref="J22:J28">J21*4714.97/1000</f>
        <v>0</v>
      </c>
      <c r="K22" s="38">
        <f aca="true" t="shared" si="15" ref="K22:K28">K21*4714.97/1000</f>
        <v>0</v>
      </c>
      <c r="L22" s="38">
        <f aca="true" t="shared" si="16" ref="L22:L28">L21*4714.97/1000</f>
        <v>0</v>
      </c>
      <c r="M22" s="38">
        <f aca="true" t="shared" si="17" ref="M22:M28">M21*4714.97/1000</f>
        <v>0</v>
      </c>
      <c r="N22" s="38">
        <v>14.62</v>
      </c>
      <c r="O22" s="38">
        <v>61.42</v>
      </c>
      <c r="P22" s="38">
        <v>96.11</v>
      </c>
      <c r="Q22" s="15"/>
    </row>
    <row r="23" spans="2:17" s="16" customFormat="1" ht="12.75">
      <c r="B23" s="41"/>
      <c r="C23" s="25" t="s">
        <v>8</v>
      </c>
      <c r="D23" s="29">
        <f>E23+F23+G23+H23+I23+J23+K23+L23+M23+N23+O23+P23</f>
        <v>3382.1093505</v>
      </c>
      <c r="E23" s="38">
        <f aca="true" t="shared" si="18" ref="E23:J23">E22*6184.48/1000</f>
        <v>718.5128864</v>
      </c>
      <c r="F23" s="38">
        <f t="shared" si="18"/>
        <v>648.3190384</v>
      </c>
      <c r="G23" s="38">
        <f t="shared" si="18"/>
        <v>484.4303183999999</v>
      </c>
      <c r="H23" s="38">
        <f t="shared" si="18"/>
        <v>335.6317296</v>
      </c>
      <c r="I23" s="38">
        <f t="shared" si="18"/>
        <v>26.222195199999998</v>
      </c>
      <c r="J23" s="38">
        <f t="shared" si="18"/>
        <v>0</v>
      </c>
      <c r="K23" s="38">
        <f aca="true" t="shared" si="19" ref="K23:P23">K22*6790.55/1000</f>
        <v>0</v>
      </c>
      <c r="L23" s="38">
        <f t="shared" si="19"/>
        <v>0</v>
      </c>
      <c r="M23" s="38">
        <f t="shared" si="19"/>
        <v>0</v>
      </c>
      <c r="N23" s="38">
        <f t="shared" si="19"/>
        <v>99.277841</v>
      </c>
      <c r="O23" s="38">
        <f t="shared" si="19"/>
        <v>417.075581</v>
      </c>
      <c r="P23" s="38">
        <f t="shared" si="19"/>
        <v>652.6397605</v>
      </c>
      <c r="Q23" s="15"/>
    </row>
    <row r="24" spans="2:17" s="16" customFormat="1" ht="18.75" customHeight="1">
      <c r="B24" s="39" t="s">
        <v>13</v>
      </c>
      <c r="C24" s="24" t="s">
        <v>9</v>
      </c>
      <c r="D24" s="29">
        <f t="shared" si="0"/>
        <v>1064</v>
      </c>
      <c r="E24" s="38">
        <v>219.4</v>
      </c>
      <c r="F24" s="38">
        <v>199.29</v>
      </c>
      <c r="G24" s="38">
        <v>156.83</v>
      </c>
      <c r="H24" s="38">
        <v>81.78</v>
      </c>
      <c r="I24" s="38">
        <v>5.15</v>
      </c>
      <c r="J24" s="38">
        <f t="shared" si="14"/>
        <v>0</v>
      </c>
      <c r="K24" s="38">
        <f t="shared" si="15"/>
        <v>0</v>
      </c>
      <c r="L24" s="38">
        <f t="shared" si="16"/>
        <v>0</v>
      </c>
      <c r="M24" s="38">
        <f t="shared" si="17"/>
        <v>0</v>
      </c>
      <c r="N24" s="38">
        <v>25.43</v>
      </c>
      <c r="O24" s="38">
        <v>137.47</v>
      </c>
      <c r="P24" s="38">
        <v>238.65</v>
      </c>
      <c r="Q24" s="15"/>
    </row>
    <row r="25" spans="2:17" s="16" customFormat="1" ht="19.5" customHeight="1">
      <c r="B25" s="39"/>
      <c r="C25" s="24" t="s">
        <v>8</v>
      </c>
      <c r="D25" s="29">
        <f t="shared" si="0"/>
        <v>6823.654128499999</v>
      </c>
      <c r="E25" s="38">
        <f aca="true" t="shared" si="20" ref="E25:J25">E24*6184.48/1000</f>
        <v>1356.874912</v>
      </c>
      <c r="F25" s="38">
        <f t="shared" si="20"/>
        <v>1232.5050191999997</v>
      </c>
      <c r="G25" s="38">
        <f t="shared" si="20"/>
        <v>969.9119984</v>
      </c>
      <c r="H25" s="38">
        <f t="shared" si="20"/>
        <v>505.7667744</v>
      </c>
      <c r="I25" s="38">
        <f t="shared" si="20"/>
        <v>31.850072</v>
      </c>
      <c r="J25" s="38">
        <f t="shared" si="20"/>
        <v>0</v>
      </c>
      <c r="K25" s="38">
        <f aca="true" t="shared" si="21" ref="K25:P25">K24*6790.55/1000</f>
        <v>0</v>
      </c>
      <c r="L25" s="38">
        <f t="shared" si="21"/>
        <v>0</v>
      </c>
      <c r="M25" s="38">
        <f t="shared" si="21"/>
        <v>0</v>
      </c>
      <c r="N25" s="38">
        <f t="shared" si="21"/>
        <v>172.68368650000002</v>
      </c>
      <c r="O25" s="38">
        <f t="shared" si="21"/>
        <v>933.4969085</v>
      </c>
      <c r="P25" s="38">
        <f t="shared" si="21"/>
        <v>1620.5647575</v>
      </c>
      <c r="Q25" s="15"/>
    </row>
    <row r="26" spans="2:17" s="16" customFormat="1" ht="12.75">
      <c r="B26" s="39" t="s">
        <v>42</v>
      </c>
      <c r="C26" s="24" t="s">
        <v>9</v>
      </c>
      <c r="D26" s="29">
        <f t="shared" si="0"/>
        <v>496.00000000000006</v>
      </c>
      <c r="E26" s="38">
        <v>114.68</v>
      </c>
      <c r="F26" s="38">
        <v>95.1</v>
      </c>
      <c r="G26" s="38">
        <v>69.95</v>
      </c>
      <c r="H26" s="38">
        <v>29.22</v>
      </c>
      <c r="I26" s="38">
        <v>2.54</v>
      </c>
      <c r="J26" s="38">
        <f t="shared" si="14"/>
        <v>0</v>
      </c>
      <c r="K26" s="38">
        <f t="shared" si="15"/>
        <v>0</v>
      </c>
      <c r="L26" s="38">
        <f t="shared" si="16"/>
        <v>0</v>
      </c>
      <c r="M26" s="38">
        <f t="shared" si="17"/>
        <v>0</v>
      </c>
      <c r="N26" s="38">
        <v>13.68</v>
      </c>
      <c r="O26" s="38">
        <v>65.46</v>
      </c>
      <c r="P26" s="38">
        <v>105.37</v>
      </c>
      <c r="Q26" s="15"/>
    </row>
    <row r="27" spans="2:17" s="16" customFormat="1" ht="12.75">
      <c r="B27" s="39"/>
      <c r="C27" s="24" t="s">
        <v>8</v>
      </c>
      <c r="D27" s="29">
        <f>E27+F27+G27+H27+I27+J27+K27+L27+M27+N27+O27+P27</f>
        <v>3179.3280557</v>
      </c>
      <c r="E27" s="38">
        <f aca="true" t="shared" si="22" ref="E27:J27">E26*6184.48/1000</f>
        <v>709.2361664</v>
      </c>
      <c r="F27" s="38">
        <f t="shared" si="22"/>
        <v>588.144048</v>
      </c>
      <c r="G27" s="38">
        <f t="shared" si="22"/>
        <v>432.604376</v>
      </c>
      <c r="H27" s="38">
        <f t="shared" si="22"/>
        <v>180.71050559999998</v>
      </c>
      <c r="I27" s="38">
        <f t="shared" si="22"/>
        <v>15.708579199999999</v>
      </c>
      <c r="J27" s="38">
        <f t="shared" si="22"/>
        <v>0</v>
      </c>
      <c r="K27" s="38">
        <f aca="true" t="shared" si="23" ref="K27:P27">K26*6790.55/1000</f>
        <v>0</v>
      </c>
      <c r="L27" s="38">
        <f t="shared" si="23"/>
        <v>0</v>
      </c>
      <c r="M27" s="38">
        <f t="shared" si="23"/>
        <v>0</v>
      </c>
      <c r="N27" s="38">
        <f t="shared" si="23"/>
        <v>92.894724</v>
      </c>
      <c r="O27" s="38">
        <f t="shared" si="23"/>
        <v>444.50940299999996</v>
      </c>
      <c r="P27" s="38">
        <f t="shared" si="23"/>
        <v>715.5202535000001</v>
      </c>
      <c r="Q27" s="15"/>
    </row>
    <row r="28" spans="2:17" s="16" customFormat="1" ht="14.25" customHeight="1">
      <c r="B28" s="39" t="s">
        <v>43</v>
      </c>
      <c r="C28" s="24" t="s">
        <v>9</v>
      </c>
      <c r="D28" s="29">
        <f t="shared" si="0"/>
        <v>380</v>
      </c>
      <c r="E28" s="38">
        <v>71.17</v>
      </c>
      <c r="F28" s="38">
        <v>73.42</v>
      </c>
      <c r="G28" s="38">
        <v>59.38</v>
      </c>
      <c r="H28" s="38">
        <v>37.44</v>
      </c>
      <c r="I28" s="38">
        <v>2.86</v>
      </c>
      <c r="J28" s="38">
        <f t="shared" si="14"/>
        <v>0</v>
      </c>
      <c r="K28" s="38">
        <f t="shared" si="15"/>
        <v>0</v>
      </c>
      <c r="L28" s="38">
        <f t="shared" si="16"/>
        <v>0</v>
      </c>
      <c r="M28" s="38">
        <f t="shared" si="17"/>
        <v>0</v>
      </c>
      <c r="N28" s="38">
        <v>22.65</v>
      </c>
      <c r="O28" s="38">
        <v>45.49</v>
      </c>
      <c r="P28" s="38">
        <v>67.59</v>
      </c>
      <c r="Q28" s="15"/>
    </row>
    <row r="29" spans="2:17" s="16" customFormat="1" ht="12.75">
      <c r="B29" s="39"/>
      <c r="C29" s="24" t="s">
        <v>8</v>
      </c>
      <c r="D29" s="29">
        <f t="shared" si="0"/>
        <v>2432.3642811</v>
      </c>
      <c r="E29" s="38">
        <f aca="true" t="shared" si="24" ref="E29:J29">E28*6184.48/1000</f>
        <v>440.1494416</v>
      </c>
      <c r="F29" s="38">
        <f t="shared" si="24"/>
        <v>454.0645216</v>
      </c>
      <c r="G29" s="38">
        <f t="shared" si="24"/>
        <v>367.23442239999997</v>
      </c>
      <c r="H29" s="38">
        <f t="shared" si="24"/>
        <v>231.54693119999996</v>
      </c>
      <c r="I29" s="38">
        <f t="shared" si="24"/>
        <v>17.6876128</v>
      </c>
      <c r="J29" s="38">
        <f t="shared" si="24"/>
        <v>0</v>
      </c>
      <c r="K29" s="38">
        <f aca="true" t="shared" si="25" ref="K29:P29">K28*6790.55/1000</f>
        <v>0</v>
      </c>
      <c r="L29" s="38">
        <f t="shared" si="25"/>
        <v>0</v>
      </c>
      <c r="M29" s="38">
        <f t="shared" si="25"/>
        <v>0</v>
      </c>
      <c r="N29" s="38">
        <f t="shared" si="25"/>
        <v>153.80595749999998</v>
      </c>
      <c r="O29" s="38">
        <f t="shared" si="25"/>
        <v>308.9021195</v>
      </c>
      <c r="P29" s="38">
        <f t="shared" si="25"/>
        <v>458.97327450000006</v>
      </c>
      <c r="Q29" s="15"/>
    </row>
    <row r="30" spans="2:17" s="16" customFormat="1" ht="12.75">
      <c r="B30" s="39" t="s">
        <v>45</v>
      </c>
      <c r="C30" s="24" t="s">
        <v>9</v>
      </c>
      <c r="D30" s="29">
        <f t="shared" si="0"/>
        <v>450</v>
      </c>
      <c r="E30" s="38">
        <v>101.99</v>
      </c>
      <c r="F30" s="38">
        <v>88.03</v>
      </c>
      <c r="G30" s="38">
        <v>56.61</v>
      </c>
      <c r="H30" s="38">
        <v>38.33</v>
      </c>
      <c r="I30" s="38">
        <v>4.54</v>
      </c>
      <c r="J30" s="38">
        <v>0</v>
      </c>
      <c r="K30" s="38">
        <v>0</v>
      </c>
      <c r="L30" s="38">
        <v>0</v>
      </c>
      <c r="M30" s="38">
        <v>0</v>
      </c>
      <c r="N30" s="38">
        <v>17.43</v>
      </c>
      <c r="O30" s="38">
        <v>53.24</v>
      </c>
      <c r="P30" s="38">
        <v>89.83</v>
      </c>
      <c r="Q30" s="15"/>
    </row>
    <row r="31" spans="2:17" s="16" customFormat="1" ht="12.75">
      <c r="B31" s="39"/>
      <c r="C31" s="24" t="s">
        <v>8</v>
      </c>
      <c r="D31" s="29">
        <f>E31+F31+G31+H31+I31+J31+K31+L31+M31+N31+O31+P31</f>
        <v>2880.290235</v>
      </c>
      <c r="E31" s="38">
        <f aca="true" t="shared" si="26" ref="E31:J31">E30*6184.48/1000</f>
        <v>630.7551151999999</v>
      </c>
      <c r="F31" s="38">
        <f t="shared" si="26"/>
        <v>544.4197744</v>
      </c>
      <c r="G31" s="38">
        <f t="shared" si="26"/>
        <v>350.1034128</v>
      </c>
      <c r="H31" s="38">
        <f t="shared" si="26"/>
        <v>237.05111839999998</v>
      </c>
      <c r="I31" s="38">
        <f t="shared" si="26"/>
        <v>28.0775392</v>
      </c>
      <c r="J31" s="38">
        <f t="shared" si="26"/>
        <v>0</v>
      </c>
      <c r="K31" s="38">
        <f aca="true" t="shared" si="27" ref="K31:P31">K30*6790.55/1000</f>
        <v>0</v>
      </c>
      <c r="L31" s="38">
        <f t="shared" si="27"/>
        <v>0</v>
      </c>
      <c r="M31" s="38">
        <f t="shared" si="27"/>
        <v>0</v>
      </c>
      <c r="N31" s="38">
        <f t="shared" si="27"/>
        <v>118.3592865</v>
      </c>
      <c r="O31" s="38">
        <f t="shared" si="27"/>
        <v>361.52888200000007</v>
      </c>
      <c r="P31" s="38">
        <f t="shared" si="27"/>
        <v>609.9951065</v>
      </c>
      <c r="Q31" s="15"/>
    </row>
    <row r="32" spans="2:17" s="16" customFormat="1" ht="12.75" customHeight="1">
      <c r="B32" s="39" t="s">
        <v>44</v>
      </c>
      <c r="C32" s="24" t="s">
        <v>9</v>
      </c>
      <c r="D32" s="29">
        <f t="shared" si="0"/>
        <v>560</v>
      </c>
      <c r="E32" s="38">
        <v>124.81</v>
      </c>
      <c r="F32" s="38">
        <v>106.37</v>
      </c>
      <c r="G32" s="38">
        <v>76.5</v>
      </c>
      <c r="H32" s="38">
        <v>43.26</v>
      </c>
      <c r="I32" s="38">
        <v>5.16</v>
      </c>
      <c r="J32" s="38">
        <v>0</v>
      </c>
      <c r="K32" s="38">
        <v>0</v>
      </c>
      <c r="L32" s="38">
        <v>0</v>
      </c>
      <c r="M32" s="38">
        <v>0</v>
      </c>
      <c r="N32" s="38">
        <v>20.51</v>
      </c>
      <c r="O32" s="38">
        <v>73.59</v>
      </c>
      <c r="P32" s="38">
        <v>109.8</v>
      </c>
      <c r="Q32" s="15"/>
    </row>
    <row r="33" spans="2:17" s="16" customFormat="1" ht="12.75" customHeight="1">
      <c r="B33" s="39"/>
      <c r="C33" s="24" t="s">
        <v>8</v>
      </c>
      <c r="D33" s="29">
        <f t="shared" si="0"/>
        <v>3586.8864730000005</v>
      </c>
      <c r="E33" s="38">
        <f aca="true" t="shared" si="28" ref="E33:J33">E32*6184.48/1000</f>
        <v>771.8849488</v>
      </c>
      <c r="F33" s="38">
        <f t="shared" si="28"/>
        <v>657.8431376</v>
      </c>
      <c r="G33" s="38">
        <f t="shared" si="28"/>
        <v>473.11271999999997</v>
      </c>
      <c r="H33" s="38">
        <f t="shared" si="28"/>
        <v>267.5406048</v>
      </c>
      <c r="I33" s="38">
        <f t="shared" si="28"/>
        <v>31.9119168</v>
      </c>
      <c r="J33" s="38">
        <f t="shared" si="28"/>
        <v>0</v>
      </c>
      <c r="K33" s="38">
        <f aca="true" t="shared" si="29" ref="K33:P33">K32*6790.55/1000</f>
        <v>0</v>
      </c>
      <c r="L33" s="38">
        <f t="shared" si="29"/>
        <v>0</v>
      </c>
      <c r="M33" s="38">
        <f t="shared" si="29"/>
        <v>0</v>
      </c>
      <c r="N33" s="38">
        <f t="shared" si="29"/>
        <v>139.27418050000003</v>
      </c>
      <c r="O33" s="38">
        <f t="shared" si="29"/>
        <v>499.71657450000004</v>
      </c>
      <c r="P33" s="38">
        <f t="shared" si="29"/>
        <v>745.60239</v>
      </c>
      <c r="Q33" s="15"/>
    </row>
    <row r="34" spans="2:17" s="16" customFormat="1" ht="12.75" customHeight="1">
      <c r="B34" s="39" t="s">
        <v>14</v>
      </c>
      <c r="C34" s="24" t="s">
        <v>9</v>
      </c>
      <c r="D34" s="29">
        <f t="shared" si="0"/>
        <v>1360</v>
      </c>
      <c r="E34" s="38">
        <v>280.15</v>
      </c>
      <c r="F34" s="38">
        <v>263.84</v>
      </c>
      <c r="G34" s="38">
        <v>198.43</v>
      </c>
      <c r="H34" s="38">
        <v>89.33</v>
      </c>
      <c r="I34" s="38">
        <v>10.55</v>
      </c>
      <c r="J34" s="38">
        <v>0</v>
      </c>
      <c r="K34" s="38">
        <v>0</v>
      </c>
      <c r="L34" s="38">
        <v>0</v>
      </c>
      <c r="M34" s="38">
        <v>0</v>
      </c>
      <c r="N34" s="38">
        <v>53.09</v>
      </c>
      <c r="O34" s="38">
        <v>195.51</v>
      </c>
      <c r="P34" s="38">
        <v>269.1</v>
      </c>
      <c r="Q34" s="15"/>
    </row>
    <row r="35" spans="2:17" s="16" customFormat="1" ht="16.5" customHeight="1">
      <c r="B35" s="39"/>
      <c r="C35" s="24" t="s">
        <v>8</v>
      </c>
      <c r="D35" s="29">
        <f>E35+F35+G35+H35+I35+J35+K35+L35+M35+N35+O35+P35</f>
        <v>8724.655239</v>
      </c>
      <c r="E35" s="38">
        <f aca="true" t="shared" si="30" ref="E35:J35">E34*6184.48/1000</f>
        <v>1732.5820719999997</v>
      </c>
      <c r="F35" s="38">
        <f t="shared" si="30"/>
        <v>1631.7132031999997</v>
      </c>
      <c r="G35" s="38">
        <f t="shared" si="30"/>
        <v>1227.1863664</v>
      </c>
      <c r="H35" s="38">
        <f t="shared" si="30"/>
        <v>552.4595983999999</v>
      </c>
      <c r="I35" s="38">
        <f t="shared" si="30"/>
        <v>65.246264</v>
      </c>
      <c r="J35" s="38">
        <f t="shared" si="30"/>
        <v>0</v>
      </c>
      <c r="K35" s="38">
        <f aca="true" t="shared" si="31" ref="K35:P35">K34*6790.55/1000</f>
        <v>0</v>
      </c>
      <c r="L35" s="38">
        <f t="shared" si="31"/>
        <v>0</v>
      </c>
      <c r="M35" s="38">
        <f t="shared" si="31"/>
        <v>0</v>
      </c>
      <c r="N35" s="38">
        <f t="shared" si="31"/>
        <v>360.51029950000003</v>
      </c>
      <c r="O35" s="38">
        <f t="shared" si="31"/>
        <v>1327.6204305</v>
      </c>
      <c r="P35" s="38">
        <f t="shared" si="31"/>
        <v>1827.337005</v>
      </c>
      <c r="Q35" s="15"/>
    </row>
    <row r="36" spans="2:17" s="16" customFormat="1" ht="12.75">
      <c r="B36" s="39" t="s">
        <v>49</v>
      </c>
      <c r="C36" s="24" t="s">
        <v>9</v>
      </c>
      <c r="D36" s="29">
        <f t="shared" si="0"/>
        <v>55.00000000000001</v>
      </c>
      <c r="E36" s="38">
        <v>12.54</v>
      </c>
      <c r="F36" s="38">
        <v>10.05</v>
      </c>
      <c r="G36" s="38">
        <v>7.73</v>
      </c>
      <c r="H36" s="38">
        <v>3.61</v>
      </c>
      <c r="I36" s="38">
        <v>0.6</v>
      </c>
      <c r="J36" s="38">
        <v>0</v>
      </c>
      <c r="K36" s="38">
        <v>0</v>
      </c>
      <c r="L36" s="38">
        <v>0</v>
      </c>
      <c r="M36" s="38">
        <v>0</v>
      </c>
      <c r="N36" s="38">
        <v>2.24</v>
      </c>
      <c r="O36" s="38">
        <v>7.16</v>
      </c>
      <c r="P36" s="38">
        <v>11.07</v>
      </c>
      <c r="Q36" s="15"/>
    </row>
    <row r="37" spans="2:17" s="16" customFormat="1" ht="12.75">
      <c r="B37" s="40"/>
      <c r="C37" s="24" t="s">
        <v>8</v>
      </c>
      <c r="D37" s="29">
        <f t="shared" si="0"/>
        <v>352.5526529</v>
      </c>
      <c r="E37" s="38">
        <f aca="true" t="shared" si="32" ref="E37:J37">E36*6184.48/1000</f>
        <v>77.5533792</v>
      </c>
      <c r="F37" s="38">
        <f t="shared" si="32"/>
        <v>62.154024</v>
      </c>
      <c r="G37" s="38">
        <f t="shared" si="32"/>
        <v>47.8060304</v>
      </c>
      <c r="H37" s="38">
        <f t="shared" si="32"/>
        <v>22.325972799999995</v>
      </c>
      <c r="I37" s="38">
        <f t="shared" si="32"/>
        <v>3.7106879999999998</v>
      </c>
      <c r="J37" s="38">
        <f t="shared" si="32"/>
        <v>0</v>
      </c>
      <c r="K37" s="38">
        <f aca="true" t="shared" si="33" ref="K37:P37">K36*6790.55/1000</f>
        <v>0</v>
      </c>
      <c r="L37" s="38">
        <f t="shared" si="33"/>
        <v>0</v>
      </c>
      <c r="M37" s="38">
        <f t="shared" si="33"/>
        <v>0</v>
      </c>
      <c r="N37" s="38">
        <f t="shared" si="33"/>
        <v>15.210832000000002</v>
      </c>
      <c r="O37" s="38">
        <f t="shared" si="33"/>
        <v>48.620338000000004</v>
      </c>
      <c r="P37" s="38">
        <f t="shared" si="33"/>
        <v>75.1713885</v>
      </c>
      <c r="Q37" s="15"/>
    </row>
    <row r="38" spans="2:17" s="16" customFormat="1" ht="12.75">
      <c r="B38" s="39" t="s">
        <v>46</v>
      </c>
      <c r="C38" s="24" t="s">
        <v>22</v>
      </c>
      <c r="D38" s="29">
        <f t="shared" si="0"/>
        <v>387</v>
      </c>
      <c r="E38" s="38">
        <v>73.79</v>
      </c>
      <c r="F38" s="38">
        <v>72.95</v>
      </c>
      <c r="G38" s="38">
        <v>56.08</v>
      </c>
      <c r="H38" s="38">
        <v>40.48</v>
      </c>
      <c r="I38" s="38">
        <v>2.54</v>
      </c>
      <c r="J38" s="38">
        <v>0</v>
      </c>
      <c r="K38" s="38">
        <v>0</v>
      </c>
      <c r="L38" s="38">
        <v>0</v>
      </c>
      <c r="M38" s="38">
        <v>0</v>
      </c>
      <c r="N38" s="38">
        <v>11.27</v>
      </c>
      <c r="O38" s="38">
        <v>56.98</v>
      </c>
      <c r="P38" s="38">
        <v>72.91</v>
      </c>
      <c r="Q38" s="15"/>
    </row>
    <row r="39" spans="2:17" s="16" customFormat="1" ht="12.75">
      <c r="B39" s="39"/>
      <c r="C39" s="24" t="s">
        <v>36</v>
      </c>
      <c r="D39" s="29">
        <f t="shared" si="0"/>
        <v>2478.9466012</v>
      </c>
      <c r="E39" s="38">
        <f aca="true" t="shared" si="34" ref="E39:J39">E38*6184.48/1000</f>
        <v>456.3527792</v>
      </c>
      <c r="F39" s="38">
        <f t="shared" si="34"/>
        <v>451.15781599999997</v>
      </c>
      <c r="G39" s="38">
        <f t="shared" si="34"/>
        <v>346.82563839999995</v>
      </c>
      <c r="H39" s="38">
        <f t="shared" si="34"/>
        <v>250.34775039999997</v>
      </c>
      <c r="I39" s="38">
        <f t="shared" si="34"/>
        <v>15.708579199999999</v>
      </c>
      <c r="J39" s="38">
        <f t="shared" si="34"/>
        <v>0</v>
      </c>
      <c r="K39" s="38">
        <f aca="true" t="shared" si="35" ref="K39:P39">K38*6790.55/1000</f>
        <v>0</v>
      </c>
      <c r="L39" s="38">
        <f t="shared" si="35"/>
        <v>0</v>
      </c>
      <c r="M39" s="38">
        <f t="shared" si="35"/>
        <v>0</v>
      </c>
      <c r="N39" s="38">
        <f t="shared" si="35"/>
        <v>76.5294985</v>
      </c>
      <c r="O39" s="38">
        <f t="shared" si="35"/>
        <v>386.925539</v>
      </c>
      <c r="P39" s="38">
        <f t="shared" si="35"/>
        <v>495.0990005</v>
      </c>
      <c r="Q39" s="15"/>
    </row>
    <row r="40" spans="2:17" s="18" customFormat="1" ht="12.75">
      <c r="B40" s="53" t="s">
        <v>10</v>
      </c>
      <c r="C40" s="26" t="s">
        <v>9</v>
      </c>
      <c r="D40" s="29">
        <f>SUM(D16,D18,D20,D22,D24,D26,D28,D30,D32,D34,D36,D38)</f>
        <v>6527</v>
      </c>
      <c r="E40" s="29">
        <f aca="true" t="shared" si="36" ref="E40:P40">SUM(E16,E18,E20,E22,E24,E26,E28,E30,E32,E34,E36,E38)</f>
        <v>1379.5700000000002</v>
      </c>
      <c r="F40" s="29">
        <f t="shared" si="36"/>
        <v>1250.34</v>
      </c>
      <c r="G40" s="29">
        <f t="shared" si="36"/>
        <v>926.8900000000002</v>
      </c>
      <c r="H40" s="29">
        <f t="shared" si="36"/>
        <v>513.06</v>
      </c>
      <c r="I40" s="29">
        <f t="shared" si="36"/>
        <v>46.39</v>
      </c>
      <c r="J40" s="29">
        <f t="shared" si="36"/>
        <v>0</v>
      </c>
      <c r="K40" s="29">
        <f t="shared" si="36"/>
        <v>0</v>
      </c>
      <c r="L40" s="29">
        <f t="shared" si="36"/>
        <v>0</v>
      </c>
      <c r="M40" s="29">
        <f t="shared" si="36"/>
        <v>0</v>
      </c>
      <c r="N40" s="29">
        <f t="shared" si="36"/>
        <v>243.94000000000003</v>
      </c>
      <c r="O40" s="29">
        <f t="shared" si="36"/>
        <v>858.9</v>
      </c>
      <c r="P40" s="29">
        <f t="shared" si="36"/>
        <v>1307.91</v>
      </c>
      <c r="Q40" s="17"/>
    </row>
    <row r="41" spans="2:17" s="18" customFormat="1" ht="12.75">
      <c r="B41" s="53"/>
      <c r="C41" s="26" t="s">
        <v>8</v>
      </c>
      <c r="D41" s="29">
        <f>SUM(D17,D19,D21,D23,D25,D27,D29,D31,D33,D35,D37,D39)</f>
        <v>41827.1842125</v>
      </c>
      <c r="E41" s="29">
        <f aca="true" t="shared" si="37" ref="E41:P41">SUM(E17,E19,E21,E23,E25,E27,E29,E31,E33,E35,E37,E39)</f>
        <v>8531.923073599997</v>
      </c>
      <c r="F41" s="29">
        <f t="shared" si="37"/>
        <v>7732.7027232</v>
      </c>
      <c r="G41" s="29">
        <f t="shared" si="37"/>
        <v>5732.332667199999</v>
      </c>
      <c r="H41" s="29">
        <f t="shared" si="37"/>
        <v>3173.0093087999994</v>
      </c>
      <c r="I41" s="29">
        <f t="shared" si="37"/>
        <v>286.89802719999994</v>
      </c>
      <c r="J41" s="29">
        <f t="shared" si="37"/>
        <v>0</v>
      </c>
      <c r="K41" s="29">
        <f t="shared" si="37"/>
        <v>0</v>
      </c>
      <c r="L41" s="29">
        <f t="shared" si="37"/>
        <v>0</v>
      </c>
      <c r="M41" s="29">
        <f t="shared" si="37"/>
        <v>0</v>
      </c>
      <c r="N41" s="29">
        <f t="shared" si="37"/>
        <v>1656.486767</v>
      </c>
      <c r="O41" s="29">
        <f t="shared" si="37"/>
        <v>5832.403395</v>
      </c>
      <c r="P41" s="29">
        <f t="shared" si="37"/>
        <v>8881.428250500001</v>
      </c>
      <c r="Q41" s="17"/>
    </row>
    <row r="42" spans="2:17" s="16" customFormat="1" ht="14.25" customHeight="1">
      <c r="B42" s="39" t="s">
        <v>26</v>
      </c>
      <c r="C42" s="24" t="s">
        <v>9</v>
      </c>
      <c r="D42" s="29">
        <f t="shared" si="0"/>
        <v>270</v>
      </c>
      <c r="E42" s="38">
        <v>57.35</v>
      </c>
      <c r="F42" s="38">
        <v>48.33</v>
      </c>
      <c r="G42" s="38">
        <v>32.16</v>
      </c>
      <c r="H42" s="38">
        <v>21.08</v>
      </c>
      <c r="I42" s="38">
        <v>0.93</v>
      </c>
      <c r="J42" s="38">
        <v>0</v>
      </c>
      <c r="K42" s="38">
        <v>0</v>
      </c>
      <c r="L42" s="38">
        <v>0</v>
      </c>
      <c r="M42" s="38">
        <v>0</v>
      </c>
      <c r="N42" s="38">
        <v>13.2</v>
      </c>
      <c r="O42" s="38">
        <v>39.8</v>
      </c>
      <c r="P42" s="38">
        <v>57.15</v>
      </c>
      <c r="Q42" s="15"/>
    </row>
    <row r="43" spans="2:17" s="16" customFormat="1" ht="12" customHeight="1">
      <c r="B43" s="40"/>
      <c r="C43" s="24" t="s">
        <v>8</v>
      </c>
      <c r="D43" s="29">
        <f>E43+F43+G43+H43+I43+J43+K43+L43+M43+N43+O43+P43</f>
        <v>1736.5682104999999</v>
      </c>
      <c r="E43" s="38">
        <f aca="true" t="shared" si="38" ref="E43:J43">E42*6184.48/1000</f>
        <v>354.67992799999996</v>
      </c>
      <c r="F43" s="38">
        <f t="shared" si="38"/>
        <v>298.89591839999997</v>
      </c>
      <c r="G43" s="38">
        <f t="shared" si="38"/>
        <v>198.89287679999998</v>
      </c>
      <c r="H43" s="38">
        <f t="shared" si="38"/>
        <v>130.3688384</v>
      </c>
      <c r="I43" s="38">
        <f t="shared" si="38"/>
        <v>5.7515664</v>
      </c>
      <c r="J43" s="38">
        <f t="shared" si="38"/>
        <v>0</v>
      </c>
      <c r="K43" s="38">
        <f aca="true" t="shared" si="39" ref="K43:P43">K42*6790.55/1000</f>
        <v>0</v>
      </c>
      <c r="L43" s="38">
        <f t="shared" si="39"/>
        <v>0</v>
      </c>
      <c r="M43" s="38">
        <f t="shared" si="39"/>
        <v>0</v>
      </c>
      <c r="N43" s="38">
        <f t="shared" si="39"/>
        <v>89.63525999999999</v>
      </c>
      <c r="O43" s="38">
        <f t="shared" si="39"/>
        <v>270.26389</v>
      </c>
      <c r="P43" s="38">
        <f t="shared" si="39"/>
        <v>388.0799325</v>
      </c>
      <c r="Q43" s="15"/>
    </row>
    <row r="44" spans="2:17" s="16" customFormat="1" ht="15" customHeight="1">
      <c r="B44" s="39" t="s">
        <v>27</v>
      </c>
      <c r="C44" s="24" t="s">
        <v>9</v>
      </c>
      <c r="D44" s="29">
        <f t="shared" si="0"/>
        <v>460</v>
      </c>
      <c r="E44" s="38">
        <v>98.81</v>
      </c>
      <c r="F44" s="38">
        <v>85.31</v>
      </c>
      <c r="G44" s="38">
        <v>56.58</v>
      </c>
      <c r="H44" s="38">
        <v>44.99</v>
      </c>
      <c r="I44" s="38">
        <v>4.51</v>
      </c>
      <c r="J44" s="38">
        <v>0</v>
      </c>
      <c r="K44" s="38">
        <v>0</v>
      </c>
      <c r="L44" s="38">
        <v>0</v>
      </c>
      <c r="M44" s="38">
        <v>0</v>
      </c>
      <c r="N44" s="38">
        <v>18.36</v>
      </c>
      <c r="O44" s="38">
        <v>63.34</v>
      </c>
      <c r="P44" s="38">
        <v>88.1</v>
      </c>
      <c r="Q44" s="15"/>
    </row>
    <row r="45" spans="2:17" s="16" customFormat="1" ht="12.75">
      <c r="B45" s="40"/>
      <c r="C45" s="24" t="s">
        <v>8</v>
      </c>
      <c r="D45" s="29">
        <f t="shared" si="0"/>
        <v>2947.7714859999996</v>
      </c>
      <c r="E45" s="38">
        <f aca="true" t="shared" si="40" ref="E45:J45">E44*6184.48/1000</f>
        <v>611.0884687999999</v>
      </c>
      <c r="F45" s="38">
        <f t="shared" si="40"/>
        <v>527.5979887999999</v>
      </c>
      <c r="G45" s="38">
        <f t="shared" si="40"/>
        <v>349.9178784</v>
      </c>
      <c r="H45" s="38">
        <f t="shared" si="40"/>
        <v>278.2397552</v>
      </c>
      <c r="I45" s="38">
        <f t="shared" si="40"/>
        <v>27.892004799999995</v>
      </c>
      <c r="J45" s="38">
        <f t="shared" si="40"/>
        <v>0</v>
      </c>
      <c r="K45" s="38">
        <f aca="true" t="shared" si="41" ref="K45:P45">K44*6790.55/1000</f>
        <v>0</v>
      </c>
      <c r="L45" s="38">
        <f t="shared" si="41"/>
        <v>0</v>
      </c>
      <c r="M45" s="38">
        <f t="shared" si="41"/>
        <v>0</v>
      </c>
      <c r="N45" s="38">
        <f t="shared" si="41"/>
        <v>124.67449799999999</v>
      </c>
      <c r="O45" s="38">
        <f t="shared" si="41"/>
        <v>430.11343700000003</v>
      </c>
      <c r="P45" s="38">
        <f t="shared" si="41"/>
        <v>598.247455</v>
      </c>
      <c r="Q45" s="15"/>
    </row>
    <row r="46" spans="2:17" s="16" customFormat="1" ht="15" customHeight="1">
      <c r="B46" s="39" t="s">
        <v>28</v>
      </c>
      <c r="C46" s="24" t="s">
        <v>9</v>
      </c>
      <c r="D46" s="29">
        <f>E46+F46+G46+H46+I46+J46+K46+L46+M46+N46+O46+P46</f>
        <v>520</v>
      </c>
      <c r="E46" s="38">
        <v>101.57</v>
      </c>
      <c r="F46" s="38">
        <v>95.31</v>
      </c>
      <c r="G46" s="38">
        <v>74.58</v>
      </c>
      <c r="H46" s="38">
        <v>45.87</v>
      </c>
      <c r="I46" s="38">
        <v>5.63</v>
      </c>
      <c r="J46" s="38">
        <v>0</v>
      </c>
      <c r="K46" s="38">
        <v>0</v>
      </c>
      <c r="L46" s="38">
        <v>0</v>
      </c>
      <c r="M46" s="38">
        <v>0</v>
      </c>
      <c r="N46" s="38">
        <v>36.36</v>
      </c>
      <c r="O46" s="38">
        <v>69.58</v>
      </c>
      <c r="P46" s="38">
        <v>91.1</v>
      </c>
      <c r="Q46" s="15"/>
    </row>
    <row r="47" spans="2:17" s="16" customFormat="1" ht="12.75">
      <c r="B47" s="40"/>
      <c r="C47" s="24" t="s">
        <v>8</v>
      </c>
      <c r="D47" s="29">
        <f>E47+F47+G47+H47+I47+J47+K47+L47+M47+N47+O47+P47</f>
        <v>3335.3496328</v>
      </c>
      <c r="E47" s="38">
        <f aca="true" t="shared" si="42" ref="E47:J47">E46*6184.48/1000</f>
        <v>628.1576335999999</v>
      </c>
      <c r="F47" s="38">
        <f t="shared" si="42"/>
        <v>589.4427888</v>
      </c>
      <c r="G47" s="38">
        <f t="shared" si="42"/>
        <v>461.2385183999999</v>
      </c>
      <c r="H47" s="38">
        <f t="shared" si="42"/>
        <v>283.68209759999996</v>
      </c>
      <c r="I47" s="38">
        <f t="shared" si="42"/>
        <v>34.8186224</v>
      </c>
      <c r="J47" s="38">
        <f t="shared" si="42"/>
        <v>0</v>
      </c>
      <c r="K47" s="38">
        <f aca="true" t="shared" si="43" ref="K47:P47">K46*6790.55/1000</f>
        <v>0</v>
      </c>
      <c r="L47" s="38">
        <f t="shared" si="43"/>
        <v>0</v>
      </c>
      <c r="M47" s="38">
        <f t="shared" si="43"/>
        <v>0</v>
      </c>
      <c r="N47" s="38">
        <f t="shared" si="43"/>
        <v>246.90439800000001</v>
      </c>
      <c r="O47" s="38">
        <f t="shared" si="43"/>
        <v>472.486469</v>
      </c>
      <c r="P47" s="38">
        <f t="shared" si="43"/>
        <v>618.619105</v>
      </c>
      <c r="Q47" s="15"/>
    </row>
    <row r="48" spans="2:16" ht="14.25" customHeight="1">
      <c r="B48" s="39" t="s">
        <v>29</v>
      </c>
      <c r="C48" s="24" t="s">
        <v>9</v>
      </c>
      <c r="D48" s="29">
        <f t="shared" si="0"/>
        <v>32</v>
      </c>
      <c r="E48" s="38">
        <v>6.47</v>
      </c>
      <c r="F48" s="38">
        <v>5.72</v>
      </c>
      <c r="G48" s="38">
        <v>4.92</v>
      </c>
      <c r="H48" s="38">
        <v>2.48</v>
      </c>
      <c r="I48" s="38">
        <v>0.42</v>
      </c>
      <c r="J48" s="38">
        <v>0</v>
      </c>
      <c r="K48" s="38">
        <v>0</v>
      </c>
      <c r="L48" s="38">
        <v>0</v>
      </c>
      <c r="M48" s="38">
        <v>0</v>
      </c>
      <c r="N48" s="38">
        <v>1.71</v>
      </c>
      <c r="O48" s="38">
        <v>4.7</v>
      </c>
      <c r="P48" s="38">
        <v>5.58</v>
      </c>
    </row>
    <row r="49" spans="2:16" ht="16.5" customHeight="1">
      <c r="B49" s="40"/>
      <c r="C49" s="24" t="s">
        <v>8</v>
      </c>
      <c r="D49" s="29">
        <f t="shared" si="0"/>
        <v>205.17013929999996</v>
      </c>
      <c r="E49" s="38">
        <f aca="true" t="shared" si="44" ref="E49:J49">E48*6184.48/1000</f>
        <v>40.0135856</v>
      </c>
      <c r="F49" s="38">
        <f t="shared" si="44"/>
        <v>35.3752256</v>
      </c>
      <c r="G49" s="38">
        <f t="shared" si="44"/>
        <v>30.427641599999998</v>
      </c>
      <c r="H49" s="38">
        <f t="shared" si="44"/>
        <v>15.3375104</v>
      </c>
      <c r="I49" s="38">
        <f t="shared" si="44"/>
        <v>2.5974815999999996</v>
      </c>
      <c r="J49" s="38">
        <f t="shared" si="44"/>
        <v>0</v>
      </c>
      <c r="K49" s="38">
        <f aca="true" t="shared" si="45" ref="K49:P49">K48*6790.55/1000</f>
        <v>0</v>
      </c>
      <c r="L49" s="38">
        <f t="shared" si="45"/>
        <v>0</v>
      </c>
      <c r="M49" s="38">
        <f t="shared" si="45"/>
        <v>0</v>
      </c>
      <c r="N49" s="38">
        <f t="shared" si="45"/>
        <v>11.6118405</v>
      </c>
      <c r="O49" s="38">
        <f t="shared" si="45"/>
        <v>31.915585000000004</v>
      </c>
      <c r="P49" s="38">
        <f t="shared" si="45"/>
        <v>37.891269</v>
      </c>
    </row>
    <row r="50" spans="2:17" s="16" customFormat="1" ht="15" customHeight="1">
      <c r="B50" s="39" t="s">
        <v>30</v>
      </c>
      <c r="C50" s="24" t="s">
        <v>9</v>
      </c>
      <c r="D50" s="29">
        <f t="shared" si="0"/>
        <v>183</v>
      </c>
      <c r="E50" s="38">
        <v>37.99</v>
      </c>
      <c r="F50" s="38">
        <v>31.48</v>
      </c>
      <c r="G50" s="38">
        <v>21.86</v>
      </c>
      <c r="H50" s="38">
        <v>12.29</v>
      </c>
      <c r="I50" s="38">
        <v>0.95</v>
      </c>
      <c r="J50" s="38">
        <v>0</v>
      </c>
      <c r="K50" s="38">
        <v>0</v>
      </c>
      <c r="L50" s="38">
        <v>0</v>
      </c>
      <c r="M50" s="38">
        <v>0</v>
      </c>
      <c r="N50" s="38">
        <v>9.32</v>
      </c>
      <c r="O50" s="38">
        <v>25.11</v>
      </c>
      <c r="P50" s="38">
        <v>44</v>
      </c>
      <c r="Q50" s="15"/>
    </row>
    <row r="51" spans="2:17" s="16" customFormat="1" ht="14.25" customHeight="1">
      <c r="B51" s="40"/>
      <c r="C51" s="24" t="s">
        <v>8</v>
      </c>
      <c r="D51" s="29">
        <f>E51+F51+G51+H51+I51+J51+K51+L51+M51+N51+O51+P51</f>
        <v>1179.2939101</v>
      </c>
      <c r="E51" s="38">
        <f aca="true" t="shared" si="46" ref="E51:J51">E50*6184.48/1000</f>
        <v>234.9483952</v>
      </c>
      <c r="F51" s="38">
        <f t="shared" si="46"/>
        <v>194.68743039999998</v>
      </c>
      <c r="G51" s="38">
        <f t="shared" si="46"/>
        <v>135.1927328</v>
      </c>
      <c r="H51" s="38">
        <f t="shared" si="46"/>
        <v>76.0072592</v>
      </c>
      <c r="I51" s="38">
        <f t="shared" si="46"/>
        <v>5.875255999999999</v>
      </c>
      <c r="J51" s="38">
        <f t="shared" si="46"/>
        <v>0</v>
      </c>
      <c r="K51" s="38">
        <f aca="true" t="shared" si="47" ref="K51:P51">K50*6790.55/1000</f>
        <v>0</v>
      </c>
      <c r="L51" s="38">
        <f t="shared" si="47"/>
        <v>0</v>
      </c>
      <c r="M51" s="38">
        <f t="shared" si="47"/>
        <v>0</v>
      </c>
      <c r="N51" s="38">
        <f t="shared" si="47"/>
        <v>63.287926000000006</v>
      </c>
      <c r="O51" s="38">
        <f t="shared" si="47"/>
        <v>170.5107105</v>
      </c>
      <c r="P51" s="38">
        <f t="shared" si="47"/>
        <v>298.7842</v>
      </c>
      <c r="Q51" s="15"/>
    </row>
    <row r="52" spans="2:17" s="16" customFormat="1" ht="17.25" customHeight="1">
      <c r="B52" s="39" t="s">
        <v>31</v>
      </c>
      <c r="C52" s="24" t="s">
        <v>9</v>
      </c>
      <c r="D52" s="29">
        <f t="shared" si="0"/>
        <v>215</v>
      </c>
      <c r="E52" s="38">
        <v>45.27</v>
      </c>
      <c r="F52" s="38">
        <v>44.74</v>
      </c>
      <c r="G52" s="38">
        <v>26.81</v>
      </c>
      <c r="H52" s="38">
        <v>13.46</v>
      </c>
      <c r="I52" s="38">
        <v>1.58</v>
      </c>
      <c r="J52" s="38">
        <v>0</v>
      </c>
      <c r="K52" s="38">
        <v>0</v>
      </c>
      <c r="L52" s="38">
        <v>0</v>
      </c>
      <c r="M52" s="38">
        <v>0</v>
      </c>
      <c r="N52" s="38">
        <v>13.78</v>
      </c>
      <c r="O52" s="38">
        <v>23.98</v>
      </c>
      <c r="P52" s="38">
        <v>45.38</v>
      </c>
      <c r="Q52" s="15"/>
    </row>
    <row r="53" spans="2:17" s="16" customFormat="1" ht="17.25" customHeight="1">
      <c r="B53" s="40"/>
      <c r="C53" s="24" t="s">
        <v>8</v>
      </c>
      <c r="D53" s="29">
        <f t="shared" si="0"/>
        <v>1380.0518597999999</v>
      </c>
      <c r="E53" s="38">
        <f aca="true" t="shared" si="48" ref="E53:J53">E52*6184.48/1000</f>
        <v>279.9714096</v>
      </c>
      <c r="F53" s="38">
        <f t="shared" si="48"/>
        <v>276.6936352</v>
      </c>
      <c r="G53" s="38">
        <f t="shared" si="48"/>
        <v>165.80590879999997</v>
      </c>
      <c r="H53" s="38">
        <f t="shared" si="48"/>
        <v>83.2431008</v>
      </c>
      <c r="I53" s="38">
        <f t="shared" si="48"/>
        <v>9.7714784</v>
      </c>
      <c r="J53" s="38">
        <f t="shared" si="48"/>
        <v>0</v>
      </c>
      <c r="K53" s="38">
        <f aca="true" t="shared" si="49" ref="K53:P53">K52*6790.55/1000</f>
        <v>0</v>
      </c>
      <c r="L53" s="38">
        <f t="shared" si="49"/>
        <v>0</v>
      </c>
      <c r="M53" s="38">
        <f t="shared" si="49"/>
        <v>0</v>
      </c>
      <c r="N53" s="38">
        <f t="shared" si="49"/>
        <v>93.573779</v>
      </c>
      <c r="O53" s="38">
        <f t="shared" si="49"/>
        <v>162.837389</v>
      </c>
      <c r="P53" s="38">
        <f t="shared" si="49"/>
        <v>308.155159</v>
      </c>
      <c r="Q53" s="15"/>
    </row>
    <row r="54" spans="2:17" s="16" customFormat="1" ht="14.25" customHeight="1">
      <c r="B54" s="39" t="s">
        <v>35</v>
      </c>
      <c r="C54" s="24" t="s">
        <v>9</v>
      </c>
      <c r="D54" s="29">
        <f t="shared" si="0"/>
        <v>187.37</v>
      </c>
      <c r="E54" s="38">
        <v>38.2</v>
      </c>
      <c r="F54" s="38">
        <v>37.79</v>
      </c>
      <c r="G54" s="38">
        <v>25.52</v>
      </c>
      <c r="H54" s="38">
        <v>14.07</v>
      </c>
      <c r="I54" s="38">
        <v>1.33</v>
      </c>
      <c r="J54" s="38">
        <v>0</v>
      </c>
      <c r="K54" s="38">
        <v>0</v>
      </c>
      <c r="L54" s="38">
        <v>0</v>
      </c>
      <c r="M54" s="38">
        <v>0</v>
      </c>
      <c r="N54" s="38">
        <v>9.42</v>
      </c>
      <c r="O54" s="38">
        <v>25.01</v>
      </c>
      <c r="P54" s="38">
        <v>36.03</v>
      </c>
      <c r="Q54" s="15"/>
    </row>
    <row r="55" spans="2:17" s="16" customFormat="1" ht="12.75">
      <c r="B55" s="40"/>
      <c r="C55" s="24" t="s">
        <v>8</v>
      </c>
      <c r="D55" s="29">
        <f>E55+F55+G55+H55+I55+J55+K55+L55+M55+N55+O55+P55</f>
        <v>1201.4897098000001</v>
      </c>
      <c r="E55" s="38">
        <f aca="true" t="shared" si="50" ref="E55:J55">E54*6184.48/1000</f>
        <v>236.247136</v>
      </c>
      <c r="F55" s="38">
        <f t="shared" si="50"/>
        <v>233.7114992</v>
      </c>
      <c r="G55" s="38">
        <f t="shared" si="50"/>
        <v>157.82792959999998</v>
      </c>
      <c r="H55" s="38">
        <f t="shared" si="50"/>
        <v>87.0156336</v>
      </c>
      <c r="I55" s="38">
        <f t="shared" si="50"/>
        <v>8.2253584</v>
      </c>
      <c r="J55" s="38">
        <f t="shared" si="50"/>
        <v>0</v>
      </c>
      <c r="K55" s="38">
        <f aca="true" t="shared" si="51" ref="K55:P55">K54*6790.55/1000</f>
        <v>0</v>
      </c>
      <c r="L55" s="38">
        <f t="shared" si="51"/>
        <v>0</v>
      </c>
      <c r="M55" s="38">
        <f t="shared" si="51"/>
        <v>0</v>
      </c>
      <c r="N55" s="38">
        <f t="shared" si="51"/>
        <v>63.966981</v>
      </c>
      <c r="O55" s="38">
        <f t="shared" si="51"/>
        <v>169.8316555</v>
      </c>
      <c r="P55" s="38">
        <f t="shared" si="51"/>
        <v>244.66351650000001</v>
      </c>
      <c r="Q55" s="15"/>
    </row>
    <row r="56" spans="2:17" s="16" customFormat="1" ht="15" customHeight="1">
      <c r="B56" s="39" t="s">
        <v>32</v>
      </c>
      <c r="C56" s="24" t="s">
        <v>9</v>
      </c>
      <c r="D56" s="29">
        <f t="shared" si="0"/>
        <v>251</v>
      </c>
      <c r="E56" s="38">
        <v>52.11</v>
      </c>
      <c r="F56" s="38">
        <v>47.82</v>
      </c>
      <c r="G56" s="38">
        <v>36.45</v>
      </c>
      <c r="H56" s="38">
        <v>21.03</v>
      </c>
      <c r="I56" s="38">
        <v>1.03</v>
      </c>
      <c r="J56" s="38">
        <v>0</v>
      </c>
      <c r="K56" s="38">
        <v>0</v>
      </c>
      <c r="L56" s="38">
        <v>0</v>
      </c>
      <c r="M56" s="38">
        <v>0</v>
      </c>
      <c r="N56" s="38">
        <v>9.84</v>
      </c>
      <c r="O56" s="38">
        <v>35.3</v>
      </c>
      <c r="P56" s="38">
        <v>47.42</v>
      </c>
      <c r="Q56" s="15"/>
    </row>
    <row r="57" spans="2:17" s="16" customFormat="1" ht="12.75">
      <c r="B57" s="40"/>
      <c r="C57" s="24" t="s">
        <v>8</v>
      </c>
      <c r="D57" s="29">
        <f t="shared" si="0"/>
        <v>1608.4023192</v>
      </c>
      <c r="E57" s="38">
        <f aca="true" t="shared" si="52" ref="E57:J57">E56*6184.48/1000</f>
        <v>322.27325279999997</v>
      </c>
      <c r="F57" s="38">
        <f t="shared" si="52"/>
        <v>295.74183359999995</v>
      </c>
      <c r="G57" s="38">
        <f t="shared" si="52"/>
        <v>225.424296</v>
      </c>
      <c r="H57" s="38">
        <f t="shared" si="52"/>
        <v>130.0596144</v>
      </c>
      <c r="I57" s="38">
        <f t="shared" si="52"/>
        <v>6.3700144</v>
      </c>
      <c r="J57" s="38">
        <f t="shared" si="52"/>
        <v>0</v>
      </c>
      <c r="K57" s="38">
        <f aca="true" t="shared" si="53" ref="K57:P57">K56*6790.55/1000</f>
        <v>0</v>
      </c>
      <c r="L57" s="38">
        <f t="shared" si="53"/>
        <v>0</v>
      </c>
      <c r="M57" s="38">
        <f t="shared" si="53"/>
        <v>0</v>
      </c>
      <c r="N57" s="38">
        <f t="shared" si="53"/>
        <v>66.819012</v>
      </c>
      <c r="O57" s="38">
        <f t="shared" si="53"/>
        <v>239.706415</v>
      </c>
      <c r="P57" s="38">
        <f t="shared" si="53"/>
        <v>322.007881</v>
      </c>
      <c r="Q57" s="15"/>
    </row>
    <row r="58" spans="2:17" s="16" customFormat="1" ht="12.75">
      <c r="B58" s="53" t="s">
        <v>23</v>
      </c>
      <c r="C58" s="24" t="s">
        <v>22</v>
      </c>
      <c r="D58" s="29">
        <f>SUM(D42,D44,D46,D48,D50,D52,D54,D56,)</f>
        <v>2118.37</v>
      </c>
      <c r="E58" s="29">
        <f>SUM(E42,E44,E46,E48,E50,E52,E54,E56,)</f>
        <v>437.77000000000004</v>
      </c>
      <c r="F58" s="29">
        <f aca="true" t="shared" si="54" ref="F58:P58">SUM(F42,F44,F46,F48,F50,F52,F54,F56,)</f>
        <v>396.5</v>
      </c>
      <c r="G58" s="29">
        <f t="shared" si="54"/>
        <v>278.88</v>
      </c>
      <c r="H58" s="29">
        <f t="shared" si="54"/>
        <v>175.27</v>
      </c>
      <c r="I58" s="29">
        <f t="shared" si="54"/>
        <v>16.38</v>
      </c>
      <c r="J58" s="29">
        <f t="shared" si="54"/>
        <v>0</v>
      </c>
      <c r="K58" s="29">
        <f t="shared" si="54"/>
        <v>0</v>
      </c>
      <c r="L58" s="29">
        <f t="shared" si="54"/>
        <v>0</v>
      </c>
      <c r="M58" s="29">
        <f t="shared" si="54"/>
        <v>0</v>
      </c>
      <c r="N58" s="29">
        <f t="shared" si="54"/>
        <v>111.99</v>
      </c>
      <c r="O58" s="29">
        <f t="shared" si="54"/>
        <v>286.81999999999994</v>
      </c>
      <c r="P58" s="29">
        <f t="shared" si="54"/>
        <v>414.76000000000005</v>
      </c>
      <c r="Q58" s="15"/>
    </row>
    <row r="59" spans="2:17" s="16" customFormat="1" ht="12.75">
      <c r="B59" s="39"/>
      <c r="C59" s="24" t="s">
        <v>8</v>
      </c>
      <c r="D59" s="29">
        <f>SUM(D43,D45,D47,D49,D51,D53,D55,D57,)</f>
        <v>13594.0972675</v>
      </c>
      <c r="E59" s="29">
        <f>SUM(E43,E45,E47,E49,E51,E53,E55,E57,)</f>
        <v>2707.3798096</v>
      </c>
      <c r="F59" s="29">
        <f aca="true" t="shared" si="55" ref="F59:P59">SUM(F43,F45,F47,F49,F51,F53,F55,F57,)</f>
        <v>2452.1463200000003</v>
      </c>
      <c r="G59" s="29">
        <f t="shared" si="55"/>
        <v>1724.7277823999998</v>
      </c>
      <c r="H59" s="29">
        <f t="shared" si="55"/>
        <v>1083.9538095999999</v>
      </c>
      <c r="I59" s="29">
        <f t="shared" si="55"/>
        <v>101.30178240000001</v>
      </c>
      <c r="J59" s="29">
        <f t="shared" si="55"/>
        <v>0</v>
      </c>
      <c r="K59" s="29">
        <f t="shared" si="55"/>
        <v>0</v>
      </c>
      <c r="L59" s="29">
        <f t="shared" si="55"/>
        <v>0</v>
      </c>
      <c r="M59" s="29">
        <f t="shared" si="55"/>
        <v>0</v>
      </c>
      <c r="N59" s="29">
        <f t="shared" si="55"/>
        <v>760.4736945000001</v>
      </c>
      <c r="O59" s="29">
        <f t="shared" si="55"/>
        <v>1947.665551</v>
      </c>
      <c r="P59" s="29">
        <f t="shared" si="55"/>
        <v>2816.4485179999997</v>
      </c>
      <c r="Q59" s="15"/>
    </row>
    <row r="60" spans="2:17" s="16" customFormat="1" ht="15" customHeight="1">
      <c r="B60" s="39" t="s">
        <v>47</v>
      </c>
      <c r="C60" s="24" t="s">
        <v>9</v>
      </c>
      <c r="D60" s="29">
        <f t="shared" si="0"/>
        <v>160</v>
      </c>
      <c r="E60" s="38">
        <v>37.15</v>
      </c>
      <c r="F60" s="38">
        <v>34.22</v>
      </c>
      <c r="G60" s="38">
        <v>23.07</v>
      </c>
      <c r="H60" s="38">
        <v>5.27</v>
      </c>
      <c r="I60" s="38">
        <v>1.77</v>
      </c>
      <c r="J60" s="38">
        <v>0</v>
      </c>
      <c r="K60" s="38">
        <v>0</v>
      </c>
      <c r="L60" s="38">
        <v>0</v>
      </c>
      <c r="M60" s="38">
        <v>0</v>
      </c>
      <c r="N60" s="38">
        <v>3.9</v>
      </c>
      <c r="O60" s="38">
        <v>19.87</v>
      </c>
      <c r="P60" s="38">
        <v>34.75</v>
      </c>
      <c r="Q60" s="15"/>
    </row>
    <row r="61" spans="2:17" s="16" customFormat="1" ht="15.75" customHeight="1">
      <c r="B61" s="39"/>
      <c r="C61" s="24" t="s">
        <v>8</v>
      </c>
      <c r="D61" s="29">
        <f>E61+F61+G61+H61+I61+J61+K61+L61+M61+N61+O61+P61</f>
        <v>1024.9840164</v>
      </c>
      <c r="E61" s="38">
        <f aca="true" t="shared" si="56" ref="E61:J61">E60*6184.48/1000</f>
        <v>229.75343199999998</v>
      </c>
      <c r="F61" s="38">
        <f t="shared" si="56"/>
        <v>211.63290559999996</v>
      </c>
      <c r="G61" s="38">
        <f t="shared" si="56"/>
        <v>142.67595359999999</v>
      </c>
      <c r="H61" s="38">
        <f t="shared" si="56"/>
        <v>32.5922096</v>
      </c>
      <c r="I61" s="38">
        <f t="shared" si="56"/>
        <v>10.9465296</v>
      </c>
      <c r="J61" s="38">
        <f t="shared" si="56"/>
        <v>0</v>
      </c>
      <c r="K61" s="38">
        <f aca="true" t="shared" si="57" ref="K61:P61">K60*6790.55/1000</f>
        <v>0</v>
      </c>
      <c r="L61" s="38">
        <f t="shared" si="57"/>
        <v>0</v>
      </c>
      <c r="M61" s="38">
        <f t="shared" si="57"/>
        <v>0</v>
      </c>
      <c r="N61" s="38">
        <f t="shared" si="57"/>
        <v>26.483145</v>
      </c>
      <c r="O61" s="38">
        <f t="shared" si="57"/>
        <v>134.9282285</v>
      </c>
      <c r="P61" s="38">
        <f t="shared" si="57"/>
        <v>235.97161250000002</v>
      </c>
      <c r="Q61" s="15"/>
    </row>
    <row r="62" spans="2:17" s="19" customFormat="1" ht="13.5" customHeight="1">
      <c r="B62" s="53" t="s">
        <v>11</v>
      </c>
      <c r="C62" s="26" t="s">
        <v>9</v>
      </c>
      <c r="D62" s="29">
        <f aca="true" t="shared" si="58" ref="D62:H63">SUM(D40,D58,D60)</f>
        <v>8805.369999999999</v>
      </c>
      <c r="E62" s="29">
        <f t="shared" si="58"/>
        <v>1854.4900000000002</v>
      </c>
      <c r="F62" s="29">
        <f t="shared" si="58"/>
        <v>1681.06</v>
      </c>
      <c r="G62" s="29">
        <f t="shared" si="58"/>
        <v>1228.8400000000001</v>
      </c>
      <c r="H62" s="29">
        <f t="shared" si="58"/>
        <v>693.5999999999999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f aca="true" t="shared" si="59" ref="N62:P63">SUM(N40,N58,N60)</f>
        <v>359.83</v>
      </c>
      <c r="O62" s="29">
        <f t="shared" si="59"/>
        <v>1165.5899999999997</v>
      </c>
      <c r="P62" s="29">
        <f t="shared" si="59"/>
        <v>1757.42</v>
      </c>
      <c r="Q62" s="4"/>
    </row>
    <row r="63" spans="2:17" s="19" customFormat="1" ht="20.25" customHeight="1">
      <c r="B63" s="53"/>
      <c r="C63" s="27" t="s">
        <v>24</v>
      </c>
      <c r="D63" s="29">
        <f t="shared" si="58"/>
        <v>56446.265496399996</v>
      </c>
      <c r="E63" s="29">
        <f t="shared" si="58"/>
        <v>11469.056315199998</v>
      </c>
      <c r="F63" s="29">
        <f t="shared" si="58"/>
        <v>10396.4819488</v>
      </c>
      <c r="G63" s="29">
        <f t="shared" si="58"/>
        <v>7599.7364032</v>
      </c>
      <c r="H63" s="29">
        <f t="shared" si="58"/>
        <v>4289.5553279999995</v>
      </c>
      <c r="I63" s="29">
        <f>SUM(I41,I59,I61)</f>
        <v>399.1463392</v>
      </c>
      <c r="J63" s="29">
        <f>SUM(J41,J59,J61)</f>
        <v>0</v>
      </c>
      <c r="K63" s="29">
        <f>SUM(K41,K59,K61)</f>
        <v>0</v>
      </c>
      <c r="L63" s="29">
        <f>SUM(L41,L59,L61)</f>
        <v>0</v>
      </c>
      <c r="M63" s="29">
        <f>SUM(M41,M59,M61)</f>
        <v>0</v>
      </c>
      <c r="N63" s="29">
        <f t="shared" si="59"/>
        <v>2443.4436065000004</v>
      </c>
      <c r="O63" s="29">
        <f t="shared" si="59"/>
        <v>7914.9971745</v>
      </c>
      <c r="P63" s="29">
        <f t="shared" si="59"/>
        <v>11933.848381</v>
      </c>
      <c r="Q63" s="4"/>
    </row>
    <row r="64" spans="2:17" s="16" customFormat="1" ht="15" customHeight="1">
      <c r="B64" s="54" t="s">
        <v>50</v>
      </c>
      <c r="C64" s="24" t="s">
        <v>9</v>
      </c>
      <c r="D64" s="29">
        <f>E64+F64+G64+H64+I64+J64+K64+L64+M64+N64+O64+P64</f>
        <v>434.40000000000003</v>
      </c>
      <c r="E64" s="38">
        <v>110.2</v>
      </c>
      <c r="F64" s="38">
        <v>85.78</v>
      </c>
      <c r="G64" s="38">
        <v>62.07</v>
      </c>
      <c r="H64" s="38">
        <v>36.35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17.56</v>
      </c>
      <c r="O64" s="38">
        <v>62.44</v>
      </c>
      <c r="P64" s="38">
        <v>60</v>
      </c>
      <c r="Q64" s="15"/>
    </row>
    <row r="65" spans="2:17" s="16" customFormat="1" ht="53.25" customHeight="1">
      <c r="B65" s="54"/>
      <c r="C65" s="24" t="s">
        <v>8</v>
      </c>
      <c r="D65" s="29">
        <f>E65+F65+G65+H65+I65+J65+K65+L65+M65+N65+O65+P65</f>
        <v>2771.3879119999997</v>
      </c>
      <c r="E65" s="38">
        <f aca="true" t="shared" si="60" ref="E65:J65">E64*6184.48/1000</f>
        <v>681.529696</v>
      </c>
      <c r="F65" s="38">
        <f t="shared" si="60"/>
        <v>530.5046944</v>
      </c>
      <c r="G65" s="38">
        <f t="shared" si="60"/>
        <v>383.8706736</v>
      </c>
      <c r="H65" s="38">
        <f t="shared" si="60"/>
        <v>224.805848</v>
      </c>
      <c r="I65" s="38">
        <f t="shared" si="60"/>
        <v>0</v>
      </c>
      <c r="J65" s="38">
        <f t="shared" si="60"/>
        <v>0</v>
      </c>
      <c r="K65" s="38">
        <f aca="true" t="shared" si="61" ref="K65:P65">K64*6790.55/1000</f>
        <v>0</v>
      </c>
      <c r="L65" s="38">
        <f t="shared" si="61"/>
        <v>0</v>
      </c>
      <c r="M65" s="38">
        <f t="shared" si="61"/>
        <v>0</v>
      </c>
      <c r="N65" s="38">
        <f t="shared" si="61"/>
        <v>119.24205799999999</v>
      </c>
      <c r="O65" s="38">
        <f t="shared" si="61"/>
        <v>424.001942</v>
      </c>
      <c r="P65" s="38">
        <f t="shared" si="61"/>
        <v>407.433</v>
      </c>
      <c r="Q65" s="15"/>
    </row>
    <row r="66" spans="2:17" s="16" customFormat="1" ht="15" customHeight="1">
      <c r="B66" s="39" t="s">
        <v>37</v>
      </c>
      <c r="C66" s="24" t="s">
        <v>9</v>
      </c>
      <c r="D66" s="29">
        <f>E66+F66+G66+H66+I66+J66+K66+L66+M66+N66+O66+P66</f>
        <v>18.53</v>
      </c>
      <c r="E66" s="38">
        <v>4.1</v>
      </c>
      <c r="F66" s="38">
        <v>3.21</v>
      </c>
      <c r="G66" s="38">
        <v>2.45</v>
      </c>
      <c r="H66" s="38">
        <v>1.29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1.35</v>
      </c>
      <c r="O66" s="38">
        <v>2.41</v>
      </c>
      <c r="P66" s="38">
        <v>3.72</v>
      </c>
      <c r="Q66" s="15"/>
    </row>
    <row r="67" spans="2:17" s="16" customFormat="1" ht="24" customHeight="1">
      <c r="B67" s="39"/>
      <c r="C67" s="24" t="s">
        <v>8</v>
      </c>
      <c r="D67" s="29">
        <f>E67+F67+G67+H67+I67+J67+K67+L67+M67+N67+O67+P67</f>
        <v>119.131818</v>
      </c>
      <c r="E67" s="38">
        <f aca="true" t="shared" si="62" ref="E67:J67">E66*6184.48/1000</f>
        <v>25.356367999999996</v>
      </c>
      <c r="F67" s="38">
        <f t="shared" si="62"/>
        <v>19.8521808</v>
      </c>
      <c r="G67" s="38">
        <f t="shared" si="62"/>
        <v>15.151976000000001</v>
      </c>
      <c r="H67" s="38">
        <f t="shared" si="62"/>
        <v>7.9779792</v>
      </c>
      <c r="I67" s="38">
        <f t="shared" si="62"/>
        <v>0</v>
      </c>
      <c r="J67" s="38">
        <f t="shared" si="62"/>
        <v>0</v>
      </c>
      <c r="K67" s="38">
        <f aca="true" t="shared" si="63" ref="K67:P67">K66*6790.55/1000</f>
        <v>0</v>
      </c>
      <c r="L67" s="38">
        <f t="shared" si="63"/>
        <v>0</v>
      </c>
      <c r="M67" s="38">
        <f t="shared" si="63"/>
        <v>0</v>
      </c>
      <c r="N67" s="38">
        <f t="shared" si="63"/>
        <v>9.1672425</v>
      </c>
      <c r="O67" s="38">
        <f t="shared" si="63"/>
        <v>16.3652255</v>
      </c>
      <c r="P67" s="38">
        <f t="shared" si="63"/>
        <v>25.260846</v>
      </c>
      <c r="Q67" s="15"/>
    </row>
    <row r="68" spans="2:17" s="19" customFormat="1" ht="12.75">
      <c r="B68" s="53" t="s">
        <v>25</v>
      </c>
      <c r="C68" s="26" t="s">
        <v>9</v>
      </c>
      <c r="D68" s="29">
        <f>SUM(D10,D12,D14,D62,D64,D66)</f>
        <v>10207.3</v>
      </c>
      <c r="E68" s="29">
        <f aca="true" t="shared" si="64" ref="E68:P68">SUM(E10,E12,E14,E62,E64,E66)</f>
        <v>2154.425</v>
      </c>
      <c r="F68" s="29">
        <f t="shared" si="64"/>
        <v>1936.615</v>
      </c>
      <c r="G68" s="29">
        <f t="shared" si="64"/>
        <v>1411.8370000000002</v>
      </c>
      <c r="H68" s="29">
        <f t="shared" si="64"/>
        <v>804.2799999999999</v>
      </c>
      <c r="I68" s="29">
        <f t="shared" si="64"/>
        <v>1.72</v>
      </c>
      <c r="J68" s="29">
        <f t="shared" si="64"/>
        <v>0</v>
      </c>
      <c r="K68" s="29">
        <f t="shared" si="64"/>
        <v>0</v>
      </c>
      <c r="L68" s="29">
        <f t="shared" si="64"/>
        <v>0</v>
      </c>
      <c r="M68" s="29">
        <f t="shared" si="64"/>
        <v>0</v>
      </c>
      <c r="N68" s="29">
        <f t="shared" si="64"/>
        <v>411.993</v>
      </c>
      <c r="O68" s="29">
        <f t="shared" si="64"/>
        <v>1395.82</v>
      </c>
      <c r="P68" s="29">
        <f t="shared" si="64"/>
        <v>2026.0700000000002</v>
      </c>
      <c r="Q68" s="4"/>
    </row>
    <row r="69" spans="2:17" s="19" customFormat="1" ht="12.75">
      <c r="B69" s="53"/>
      <c r="C69" s="33" t="s">
        <v>8</v>
      </c>
      <c r="D69" s="29">
        <f aca="true" t="shared" si="65" ref="D69:P69">SUM(D11,D13,D15,D63,D65,D67)</f>
        <v>65450.44417381</v>
      </c>
      <c r="E69" s="29">
        <f t="shared" si="65"/>
        <v>13323.998323999998</v>
      </c>
      <c r="F69" s="29">
        <f t="shared" si="65"/>
        <v>11976.9567352</v>
      </c>
      <c r="G69" s="29">
        <f t="shared" si="65"/>
        <v>8731.477689759999</v>
      </c>
      <c r="H69" s="29">
        <f t="shared" si="65"/>
        <v>4974.053574399999</v>
      </c>
      <c r="I69" s="29">
        <f t="shared" si="65"/>
        <v>409.7836448</v>
      </c>
      <c r="J69" s="29">
        <f t="shared" si="65"/>
        <v>0</v>
      </c>
      <c r="K69" s="29">
        <f t="shared" si="65"/>
        <v>0</v>
      </c>
      <c r="L69" s="29">
        <f t="shared" si="65"/>
        <v>0</v>
      </c>
      <c r="M69" s="29">
        <f t="shared" si="65"/>
        <v>0</v>
      </c>
      <c r="N69" s="29">
        <f t="shared" si="65"/>
        <v>2797.6590661500004</v>
      </c>
      <c r="O69" s="29">
        <f t="shared" si="65"/>
        <v>9478.385501</v>
      </c>
      <c r="P69" s="29">
        <f t="shared" si="65"/>
        <v>13758.1296385</v>
      </c>
      <c r="Q69" s="4"/>
    </row>
    <row r="70" spans="2:17" s="22" customFormat="1" ht="12.75">
      <c r="B70" s="20"/>
      <c r="C70" s="7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1"/>
    </row>
    <row r="71" spans="2:17" s="19" customFormat="1" ht="12.75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8"/>
      <c r="O71" s="8"/>
      <c r="P71" s="8"/>
      <c r="Q71" s="4"/>
    </row>
    <row r="72" spans="2:16" ht="12.75"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</row>
  </sheetData>
  <sheetProtection/>
  <mergeCells count="37">
    <mergeCell ref="B30:B31"/>
    <mergeCell ref="B58:B59"/>
    <mergeCell ref="B60:B61"/>
    <mergeCell ref="B44:B45"/>
    <mergeCell ref="B46:B47"/>
    <mergeCell ref="B40:B41"/>
    <mergeCell ref="B52:B53"/>
    <mergeCell ref="B72:P72"/>
    <mergeCell ref="B71:M71"/>
    <mergeCell ref="B48:B49"/>
    <mergeCell ref="B36:B37"/>
    <mergeCell ref="B42:B43"/>
    <mergeCell ref="B68:B69"/>
    <mergeCell ref="B56:B57"/>
    <mergeCell ref="B64:B65"/>
    <mergeCell ref="B50:B51"/>
    <mergeCell ref="B62:B63"/>
    <mergeCell ref="I2:P2"/>
    <mergeCell ref="K6:P6"/>
    <mergeCell ref="B10:B11"/>
    <mergeCell ref="B12:B13"/>
    <mergeCell ref="B20:B21"/>
    <mergeCell ref="B14:B15"/>
    <mergeCell ref="B16:B17"/>
    <mergeCell ref="B4:P4"/>
    <mergeCell ref="K5:P5"/>
    <mergeCell ref="M7:P7"/>
    <mergeCell ref="B24:B25"/>
    <mergeCell ref="B34:B35"/>
    <mergeCell ref="B54:B55"/>
    <mergeCell ref="B38:B39"/>
    <mergeCell ref="B66:B67"/>
    <mergeCell ref="B18:B19"/>
    <mergeCell ref="B22:B23"/>
    <mergeCell ref="B26:B27"/>
    <mergeCell ref="B32:B33"/>
    <mergeCell ref="B28:B29"/>
  </mergeCells>
  <printOptions/>
  <pageMargins left="0.15748031496062992" right="0.03937007874015748" top="0" bottom="0" header="0.31496062992125984" footer="0.118110236220472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AMMRUSER</cp:lastModifiedBy>
  <cp:lastPrinted>2023-10-12T05:55:22Z</cp:lastPrinted>
  <dcterms:created xsi:type="dcterms:W3CDTF">2009-09-07T02:59:36Z</dcterms:created>
  <dcterms:modified xsi:type="dcterms:W3CDTF">2023-10-17T04:28:09Z</dcterms:modified>
  <cp:category/>
  <cp:version/>
  <cp:contentType/>
  <cp:contentStatus/>
</cp:coreProperties>
</file>